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15600" windowHeight="927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328" i="4"/>
  <c r="M328"/>
  <c r="E328"/>
  <c r="V61"/>
  <c r="Q61"/>
  <c r="P61"/>
  <c r="O61"/>
  <c r="N61"/>
  <c r="M61"/>
  <c r="L61"/>
  <c r="K61"/>
  <c r="J61"/>
  <c r="I61"/>
  <c r="H61"/>
  <c r="G61"/>
  <c r="F61"/>
  <c r="E61"/>
  <c r="D61"/>
  <c r="C61"/>
  <c r="U60"/>
  <c r="T60"/>
  <c r="S60"/>
  <c r="R60"/>
  <c r="W60" s="1"/>
  <c r="U59"/>
  <c r="T59"/>
  <c r="S59"/>
  <c r="R59"/>
  <c r="W59" s="1"/>
  <c r="U58"/>
  <c r="T58"/>
  <c r="S58"/>
  <c r="R58"/>
  <c r="W58" s="1"/>
  <c r="U57"/>
  <c r="T57"/>
  <c r="S57"/>
  <c r="R57"/>
  <c r="W57" s="1"/>
  <c r="U56"/>
  <c r="T56"/>
  <c r="S56"/>
  <c r="R56"/>
  <c r="W56" s="1"/>
  <c r="U55"/>
  <c r="T55"/>
  <c r="S55"/>
  <c r="R55"/>
  <c r="W55" s="1"/>
  <c r="U54"/>
  <c r="T54"/>
  <c r="S54"/>
  <c r="R54"/>
  <c r="W54" s="1"/>
  <c r="U53"/>
  <c r="T53"/>
  <c r="S53"/>
  <c r="R53"/>
  <c r="W53" s="1"/>
  <c r="U52"/>
  <c r="T52"/>
  <c r="S52"/>
  <c r="R52"/>
  <c r="W52" s="1"/>
  <c r="U51"/>
  <c r="T51"/>
  <c r="S51"/>
  <c r="R51"/>
  <c r="W51" s="1"/>
  <c r="U50"/>
  <c r="T50"/>
  <c r="W50" s="1"/>
  <c r="S50"/>
  <c r="U49"/>
  <c r="U61" s="1"/>
  <c r="T49"/>
  <c r="T61" s="1"/>
  <c r="S49"/>
  <c r="S61" s="1"/>
  <c r="R49"/>
  <c r="R61" s="1"/>
  <c r="G42"/>
  <c r="F42"/>
  <c r="E42"/>
  <c r="D42"/>
  <c r="C42"/>
  <c r="H41"/>
  <c r="H40"/>
  <c r="H39"/>
  <c r="H38"/>
  <c r="H37"/>
  <c r="H36"/>
  <c r="H35"/>
  <c r="H34"/>
  <c r="H33"/>
  <c r="H32"/>
  <c r="H31"/>
  <c r="H30"/>
  <c r="H42" s="1"/>
  <c r="Q25"/>
  <c r="P25"/>
  <c r="N25"/>
  <c r="M25"/>
  <c r="K25"/>
  <c r="J25"/>
  <c r="H25"/>
  <c r="G25"/>
  <c r="E25"/>
  <c r="D25"/>
  <c r="C25"/>
  <c r="W61" l="1"/>
  <c r="W49"/>
  <c r="M1229" i="3"/>
  <c r="L1229"/>
  <c r="M1226"/>
  <c r="L1226"/>
  <c r="M1224"/>
  <c r="L1224"/>
  <c r="M1223"/>
  <c r="L1223"/>
  <c r="M1220"/>
  <c r="L1220"/>
  <c r="M1219"/>
  <c r="L1219"/>
  <c r="M1218"/>
  <c r="L1218"/>
  <c r="M1215"/>
  <c r="L1215"/>
  <c r="M1214"/>
  <c r="L1214"/>
  <c r="M1213"/>
  <c r="L1213"/>
  <c r="M1211"/>
  <c r="L1211"/>
  <c r="M1209"/>
  <c r="L1209"/>
  <c r="M1207"/>
  <c r="L1207"/>
  <c r="M1203"/>
  <c r="L1203"/>
  <c r="M1201"/>
  <c r="L1201"/>
  <c r="M1200"/>
  <c r="L1200"/>
  <c r="M1197"/>
  <c r="L1197"/>
  <c r="M1196"/>
  <c r="L1196"/>
  <c r="M1195"/>
  <c r="L1195"/>
  <c r="M1193"/>
  <c r="L1193"/>
  <c r="M1192"/>
  <c r="L1192"/>
  <c r="M1190"/>
  <c r="L1190"/>
  <c r="M1188"/>
  <c r="L1188"/>
  <c r="M1185"/>
  <c r="L1185"/>
  <c r="M1184"/>
  <c r="L1184"/>
  <c r="M1182"/>
  <c r="L1182"/>
  <c r="M1180"/>
  <c r="L1180"/>
  <c r="M1179"/>
  <c r="L1179"/>
  <c r="M1178"/>
  <c r="L1178"/>
  <c r="M1175"/>
  <c r="L1175"/>
  <c r="M1173"/>
  <c r="L1173"/>
  <c r="M1172"/>
  <c r="L1172"/>
  <c r="M1170"/>
  <c r="L1170"/>
  <c r="M1169"/>
  <c r="L1169"/>
  <c r="M1167"/>
  <c r="L1167"/>
  <c r="M1166"/>
  <c r="L1166"/>
  <c r="M1164"/>
  <c r="L1164"/>
  <c r="M1160"/>
  <c r="L1160"/>
  <c r="M1156"/>
  <c r="L1156"/>
  <c r="M1155"/>
  <c r="L1155"/>
  <c r="M1154"/>
  <c r="L1154"/>
  <c r="M1148"/>
  <c r="L1148"/>
  <c r="M1147"/>
  <c r="L1147"/>
  <c r="M1144"/>
  <c r="L1144"/>
  <c r="M1143"/>
  <c r="L1143"/>
  <c r="M1141"/>
  <c r="L1141"/>
  <c r="M1139"/>
  <c r="L1139"/>
  <c r="M1138"/>
  <c r="L1138"/>
  <c r="M1137"/>
  <c r="L1137"/>
  <c r="M1136"/>
  <c r="L1136"/>
  <c r="M1135"/>
  <c r="L1135"/>
  <c r="M1134"/>
  <c r="L1134"/>
  <c r="M1131"/>
  <c r="L1131"/>
  <c r="M1130"/>
  <c r="L1130"/>
  <c r="M1129"/>
  <c r="L1129"/>
  <c r="M1128"/>
  <c r="L1128"/>
  <c r="M1124"/>
  <c r="L1124"/>
  <c r="M1122"/>
  <c r="L1122"/>
  <c r="M1121"/>
  <c r="L1121"/>
  <c r="M1119"/>
  <c r="L1119"/>
  <c r="M1117"/>
  <c r="L1117"/>
  <c r="M1116"/>
  <c r="L1116"/>
  <c r="M1114"/>
  <c r="L1114"/>
  <c r="M1110"/>
  <c r="L1110"/>
  <c r="M1109"/>
  <c r="L1109"/>
  <c r="M1107"/>
  <c r="L1107"/>
  <c r="M1106"/>
  <c r="L1106"/>
  <c r="M1102"/>
  <c r="L1102"/>
  <c r="M1100"/>
  <c r="L1100"/>
  <c r="M1098"/>
  <c r="L1098"/>
  <c r="M1097"/>
  <c r="L1097"/>
  <c r="M1096"/>
  <c r="L1096"/>
  <c r="M1093"/>
  <c r="L1093"/>
  <c r="M1091"/>
  <c r="L1091"/>
  <c r="M1090"/>
  <c r="L1090"/>
  <c r="M1087"/>
  <c r="L1087"/>
  <c r="M1086"/>
  <c r="L1086"/>
  <c r="M1085"/>
  <c r="L1085"/>
  <c r="M1083"/>
  <c r="L1083"/>
  <c r="M1080"/>
  <c r="L1080"/>
  <c r="M1077"/>
  <c r="L1077"/>
  <c r="M1076"/>
  <c r="L1076"/>
  <c r="M1075"/>
  <c r="L1075"/>
  <c r="M1072"/>
  <c r="L1072"/>
  <c r="M1070"/>
  <c r="L1070"/>
  <c r="M1069"/>
  <c r="L1069"/>
  <c r="M1067"/>
  <c r="L1067"/>
  <c r="M1065"/>
  <c r="L1065"/>
  <c r="M1063"/>
  <c r="L1063"/>
  <c r="M1061"/>
  <c r="L1061"/>
  <c r="M1060"/>
  <c r="L1060"/>
  <c r="M1056"/>
  <c r="L1056"/>
  <c r="M1055"/>
  <c r="L1055"/>
  <c r="M1054"/>
  <c r="L1054"/>
  <c r="M1053"/>
  <c r="L1053"/>
  <c r="M1051"/>
  <c r="L1051"/>
  <c r="M1050"/>
  <c r="L1050"/>
  <c r="M1049"/>
  <c r="L1049"/>
  <c r="M1048"/>
  <c r="L1048"/>
  <c r="M1047"/>
  <c r="L1047"/>
  <c r="M1045"/>
  <c r="L1045"/>
  <c r="M1044"/>
  <c r="L1044"/>
  <c r="M1043"/>
  <c r="L1043"/>
  <c r="M1042"/>
  <c r="L1042"/>
  <c r="M1041"/>
  <c r="L1041"/>
  <c r="M1037"/>
  <c r="L1037"/>
  <c r="M1036"/>
  <c r="L1036"/>
  <c r="M1035"/>
  <c r="L1035"/>
  <c r="M1034"/>
  <c r="L1034"/>
  <c r="M1031"/>
  <c r="L1031"/>
  <c r="M1030"/>
  <c r="L1030"/>
  <c r="M1029"/>
  <c r="L1029"/>
  <c r="M1028"/>
  <c r="L1028"/>
  <c r="M1025"/>
  <c r="M1024" s="1"/>
  <c r="M1023" s="1"/>
  <c r="M1022" s="1"/>
  <c r="M870" s="1"/>
  <c r="M866" s="1"/>
  <c r="L1024"/>
  <c r="L1023"/>
  <c r="L1022"/>
  <c r="M1019"/>
  <c r="L1019"/>
  <c r="M1018"/>
  <c r="L1018"/>
  <c r="M1017"/>
  <c r="L1017"/>
  <c r="M1016"/>
  <c r="L1016"/>
  <c r="M1013"/>
  <c r="L1013"/>
  <c r="M1012"/>
  <c r="L1012"/>
  <c r="M1011"/>
  <c r="L1011"/>
  <c r="M1010"/>
  <c r="L1010"/>
  <c r="M1008"/>
  <c r="L1008"/>
  <c r="M1007"/>
  <c r="L1007"/>
  <c r="M1006"/>
  <c r="L1006"/>
  <c r="M1003"/>
  <c r="L1003"/>
  <c r="M1001"/>
  <c r="L1001"/>
  <c r="M1000"/>
  <c r="L1000"/>
  <c r="M998"/>
  <c r="L998"/>
  <c r="M993"/>
  <c r="L993"/>
  <c r="M992"/>
  <c r="L992"/>
  <c r="M991"/>
  <c r="L991"/>
  <c r="M987"/>
  <c r="L987"/>
  <c r="M986"/>
  <c r="L986"/>
  <c r="M985"/>
  <c r="L985"/>
  <c r="M984"/>
  <c r="L984"/>
  <c r="M980"/>
  <c r="L980"/>
  <c r="M979"/>
  <c r="L979"/>
  <c r="M978"/>
  <c r="L978"/>
  <c r="M975"/>
  <c r="L975"/>
  <c r="M973"/>
  <c r="L973"/>
  <c r="M972"/>
  <c r="L972"/>
  <c r="M969"/>
  <c r="L969"/>
  <c r="M968"/>
  <c r="L968"/>
  <c r="M967"/>
  <c r="L967"/>
  <c r="M965"/>
  <c r="L965"/>
  <c r="M962"/>
  <c r="L962"/>
  <c r="M961"/>
  <c r="L961"/>
  <c r="M957"/>
  <c r="L957"/>
  <c r="M956"/>
  <c r="L956"/>
  <c r="M953"/>
  <c r="L953"/>
  <c r="M952"/>
  <c r="L952"/>
  <c r="M951"/>
  <c r="L951"/>
  <c r="M949"/>
  <c r="L949"/>
  <c r="M946"/>
  <c r="L946"/>
  <c r="M944"/>
  <c r="L944"/>
  <c r="M943"/>
  <c r="L943"/>
  <c r="M940"/>
  <c r="L940"/>
  <c r="M939"/>
  <c r="L939"/>
  <c r="M938"/>
  <c r="L938"/>
  <c r="M936"/>
  <c r="L936"/>
  <c r="M933"/>
  <c r="L933"/>
  <c r="M931"/>
  <c r="L931"/>
  <c r="M930"/>
  <c r="L930"/>
  <c r="M927"/>
  <c r="L927"/>
  <c r="M926"/>
  <c r="L926"/>
  <c r="M925"/>
  <c r="L925"/>
  <c r="M923"/>
  <c r="L923"/>
  <c r="M919"/>
  <c r="L919"/>
  <c r="M918"/>
  <c r="L918"/>
  <c r="M917"/>
  <c r="L917"/>
  <c r="M916"/>
  <c r="L916"/>
  <c r="M915"/>
  <c r="L915"/>
  <c r="M911"/>
  <c r="L911"/>
  <c r="M910"/>
  <c r="L910"/>
  <c r="M909"/>
  <c r="L909"/>
  <c r="M907"/>
  <c r="L907"/>
  <c r="M906"/>
  <c r="L906"/>
  <c r="M905"/>
  <c r="L905"/>
  <c r="M904"/>
  <c r="L904"/>
  <c r="M901"/>
  <c r="L901"/>
  <c r="M900"/>
  <c r="L900"/>
  <c r="M899"/>
  <c r="L899"/>
  <c r="L897"/>
  <c r="L896"/>
  <c r="L895" s="1"/>
  <c r="L894" s="1"/>
  <c r="L878" s="1"/>
  <c r="L870" s="1"/>
  <c r="L866" s="1"/>
  <c r="M893"/>
  <c r="L893"/>
  <c r="M891"/>
  <c r="L891"/>
  <c r="M888"/>
  <c r="L888"/>
  <c r="M887"/>
  <c r="L887"/>
  <c r="M885"/>
  <c r="L885"/>
  <c r="M884"/>
  <c r="L884"/>
  <c r="M882"/>
  <c r="L882"/>
  <c r="M881"/>
  <c r="L881"/>
  <c r="M879"/>
  <c r="L879"/>
  <c r="M878"/>
  <c r="M875"/>
  <c r="L875"/>
  <c r="M874"/>
  <c r="L874"/>
  <c r="M873"/>
  <c r="L873"/>
  <c r="M871"/>
  <c r="L871"/>
  <c r="M863"/>
  <c r="L863"/>
  <c r="M862"/>
  <c r="L862"/>
  <c r="M861"/>
  <c r="L861"/>
  <c r="M859"/>
  <c r="L859"/>
  <c r="M858"/>
  <c r="L858"/>
  <c r="M857"/>
  <c r="L857"/>
  <c r="M855"/>
  <c r="L855"/>
  <c r="M851"/>
  <c r="L851"/>
  <c r="M850"/>
  <c r="L850"/>
  <c r="M849"/>
  <c r="L849"/>
  <c r="M847"/>
  <c r="L847"/>
  <c r="M845"/>
  <c r="L845"/>
  <c r="M842"/>
  <c r="L842"/>
  <c r="M840"/>
  <c r="L840"/>
  <c r="M839"/>
  <c r="L839"/>
  <c r="M838"/>
  <c r="L838"/>
  <c r="M835"/>
  <c r="L835"/>
  <c r="M833"/>
  <c r="L833"/>
  <c r="M832"/>
  <c r="L832"/>
  <c r="M831"/>
  <c r="L831"/>
  <c r="M829"/>
  <c r="L829"/>
  <c r="M828"/>
  <c r="L828"/>
  <c r="M825"/>
  <c r="L825"/>
  <c r="M824"/>
  <c r="L824"/>
  <c r="M818"/>
  <c r="L818"/>
  <c r="M817"/>
  <c r="L817"/>
  <c r="M816"/>
  <c r="L816"/>
  <c r="M814"/>
  <c r="L814"/>
  <c r="M812"/>
  <c r="L812"/>
  <c r="M811"/>
  <c r="L811"/>
  <c r="M810"/>
  <c r="L810"/>
  <c r="M809"/>
  <c r="L809"/>
  <c r="M807"/>
  <c r="L807"/>
  <c r="M804"/>
  <c r="L804"/>
  <c r="M801"/>
  <c r="L801"/>
  <c r="M799"/>
  <c r="L799"/>
  <c r="M797"/>
  <c r="L797"/>
  <c r="M796"/>
  <c r="L796"/>
  <c r="M794"/>
  <c r="L794"/>
  <c r="M790"/>
  <c r="L790"/>
  <c r="M788"/>
  <c r="L788"/>
  <c r="M787"/>
  <c r="L787"/>
  <c r="M786"/>
  <c r="L786"/>
  <c r="M785"/>
  <c r="L785"/>
  <c r="M783"/>
  <c r="L783"/>
  <c r="M782"/>
  <c r="L782"/>
  <c r="M781"/>
  <c r="L781"/>
  <c r="M777"/>
  <c r="L777"/>
  <c r="M776"/>
  <c r="L776"/>
  <c r="M775"/>
  <c r="L775"/>
  <c r="M773"/>
  <c r="L773"/>
  <c r="M772"/>
  <c r="L772"/>
  <c r="M771"/>
  <c r="L771"/>
  <c r="M769"/>
  <c r="L769"/>
  <c r="M765"/>
  <c r="L765"/>
  <c r="M764"/>
  <c r="L764"/>
  <c r="M763"/>
  <c r="L763"/>
  <c r="M761"/>
  <c r="L761"/>
  <c r="M759"/>
  <c r="L759"/>
  <c r="M754"/>
  <c r="L754"/>
  <c r="M753"/>
  <c r="L753"/>
  <c r="M751"/>
  <c r="L751"/>
  <c r="M749"/>
  <c r="L749"/>
  <c r="M748"/>
  <c r="L748"/>
  <c r="M747"/>
  <c r="L747"/>
  <c r="M744"/>
  <c r="L744"/>
  <c r="M742"/>
  <c r="L742"/>
  <c r="M741"/>
  <c r="L741"/>
  <c r="M737"/>
  <c r="L737"/>
  <c r="M735"/>
  <c r="L735"/>
  <c r="M734"/>
  <c r="L734"/>
  <c r="M730"/>
  <c r="L730"/>
  <c r="M728"/>
  <c r="L728"/>
  <c r="M727"/>
  <c r="L727"/>
  <c r="M724"/>
  <c r="L724"/>
  <c r="M723"/>
  <c r="L723"/>
  <c r="M722"/>
  <c r="L722"/>
  <c r="M719"/>
  <c r="L719"/>
  <c r="M718"/>
  <c r="L718"/>
  <c r="M717"/>
  <c r="L717"/>
  <c r="M716"/>
  <c r="L716"/>
  <c r="M715"/>
  <c r="L715"/>
  <c r="M714"/>
  <c r="L714"/>
  <c r="M713"/>
  <c r="L713"/>
  <c r="M710"/>
  <c r="L710"/>
  <c r="M709"/>
  <c r="L709"/>
  <c r="M708"/>
  <c r="L708"/>
  <c r="M705"/>
  <c r="L705"/>
  <c r="M704"/>
  <c r="L704"/>
  <c r="M703"/>
  <c r="L703"/>
  <c r="M701"/>
  <c r="L701"/>
  <c r="M700"/>
  <c r="L700"/>
  <c r="M698"/>
  <c r="L698"/>
  <c r="M697"/>
  <c r="L697"/>
  <c r="M696"/>
  <c r="L696"/>
  <c r="M693"/>
  <c r="L693"/>
  <c r="M691"/>
  <c r="L691"/>
  <c r="M690"/>
  <c r="L690"/>
  <c r="M687"/>
  <c r="L687"/>
  <c r="M686"/>
  <c r="L686"/>
  <c r="M685"/>
  <c r="L685"/>
  <c r="M682"/>
  <c r="L682"/>
  <c r="M681"/>
  <c r="L681"/>
  <c r="M680"/>
  <c r="L680"/>
  <c r="M677"/>
  <c r="L677"/>
  <c r="M675"/>
  <c r="L675"/>
  <c r="M674"/>
  <c r="L674"/>
  <c r="M673"/>
  <c r="L673"/>
  <c r="M671"/>
  <c r="L671"/>
  <c r="M667"/>
  <c r="M1231" s="1"/>
  <c r="L667"/>
  <c r="L563"/>
  <c r="L561"/>
  <c r="L560" s="1"/>
  <c r="L548" s="1"/>
  <c r="L546" s="1"/>
  <c r="L544" s="1"/>
  <c r="L557"/>
  <c r="L556"/>
  <c r="L555"/>
  <c r="L552"/>
  <c r="L551"/>
  <c r="L550"/>
  <c r="L540"/>
  <c r="L538"/>
  <c r="L537"/>
  <c r="L534"/>
  <c r="L533"/>
  <c r="L532" s="1"/>
  <c r="L530" s="1"/>
  <c r="L529" s="1"/>
  <c r="L527" s="1"/>
  <c r="L525" s="1"/>
  <c r="L523"/>
  <c r="L522"/>
  <c r="L521" s="1"/>
  <c r="L519" s="1"/>
  <c r="L517"/>
  <c r="L516" s="1"/>
  <c r="L515" s="1"/>
  <c r="L512"/>
  <c r="L510"/>
  <c r="L509" s="1"/>
  <c r="L506"/>
  <c r="L504"/>
  <c r="L503"/>
  <c r="L501" s="1"/>
  <c r="L497" s="1"/>
  <c r="L493"/>
  <c r="L492" s="1"/>
  <c r="L491" s="1"/>
  <c r="L485"/>
  <c r="L484" s="1"/>
  <c r="L481"/>
  <c r="L480" s="1"/>
  <c r="L475"/>
  <c r="L474" s="1"/>
  <c r="L473" s="1"/>
  <c r="L472" s="1"/>
  <c r="L471" s="1"/>
  <c r="L468"/>
  <c r="L467" s="1"/>
  <c r="L466" s="1"/>
  <c r="L465" s="1"/>
  <c r="L461"/>
  <c r="L459" s="1"/>
  <c r="L458" s="1"/>
  <c r="L456" s="1"/>
  <c r="L452"/>
  <c r="L451" s="1"/>
  <c r="L449" s="1"/>
  <c r="L448" s="1"/>
  <c r="L444"/>
  <c r="L442" s="1"/>
  <c r="L440"/>
  <c r="L439" s="1"/>
  <c r="L435"/>
  <c r="L433"/>
  <c r="L432"/>
  <c r="L429"/>
  <c r="L428"/>
  <c r="L427"/>
  <c r="L425" s="1"/>
  <c r="L419"/>
  <c r="L418"/>
  <c r="L417" s="1"/>
  <c r="L414"/>
  <c r="L412" s="1"/>
  <c r="L411" s="1"/>
  <c r="L409" s="1"/>
  <c r="L407"/>
  <c r="L405" s="1"/>
  <c r="L403" s="1"/>
  <c r="L398"/>
  <c r="L397" s="1"/>
  <c r="L396" s="1"/>
  <c r="L395" s="1"/>
  <c r="L393"/>
  <c r="L392" s="1"/>
  <c r="L391" s="1"/>
  <c r="L390" s="1"/>
  <c r="L387"/>
  <c r="L386"/>
  <c r="L385"/>
  <c r="L384"/>
  <c r="L383"/>
  <c r="L379"/>
  <c r="L378"/>
  <c r="L377" s="1"/>
  <c r="L376" s="1"/>
  <c r="L372"/>
  <c r="L371" s="1"/>
  <c r="L370" s="1"/>
  <c r="L366"/>
  <c r="L365" s="1"/>
  <c r="L364" s="1"/>
  <c r="L360"/>
  <c r="L359"/>
  <c r="L358" s="1"/>
  <c r="L354"/>
  <c r="L353" s="1"/>
  <c r="L352" s="1"/>
  <c r="L349"/>
  <c r="L348" s="1"/>
  <c r="L345"/>
  <c r="L343" s="1"/>
  <c r="L342" s="1"/>
  <c r="L340" s="1"/>
  <c r="L335"/>
  <c r="L334" s="1"/>
  <c r="L333" s="1"/>
  <c r="L329"/>
  <c r="L328"/>
  <c r="L327" s="1"/>
  <c r="L326" s="1"/>
  <c r="L322"/>
  <c r="L321" s="1"/>
  <c r="L320" s="1"/>
  <c r="L317"/>
  <c r="L315"/>
  <c r="L314" s="1"/>
  <c r="L311"/>
  <c r="L310"/>
  <c r="L309"/>
  <c r="L307" s="1"/>
  <c r="L304" s="1"/>
  <c r="L300"/>
  <c r="L299" s="1"/>
  <c r="L296"/>
  <c r="L295"/>
  <c r="L294"/>
  <c r="L292" s="1"/>
  <c r="L289"/>
  <c r="L287"/>
  <c r="L286" s="1"/>
  <c r="L283"/>
  <c r="L282"/>
  <c r="L281"/>
  <c r="L276"/>
  <c r="L274" s="1"/>
  <c r="L273" s="1"/>
  <c r="L266" s="1"/>
  <c r="L270"/>
  <c r="L269"/>
  <c r="L268"/>
  <c r="L262"/>
  <c r="L261"/>
  <c r="L260" s="1"/>
  <c r="L259" s="1"/>
  <c r="L258" s="1"/>
  <c r="L254"/>
  <c r="L253" s="1"/>
  <c r="L252" s="1"/>
  <c r="L250"/>
  <c r="L249" s="1"/>
  <c r="L248" s="1"/>
  <c r="L247" s="1"/>
  <c r="L244"/>
  <c r="L243" s="1"/>
  <c r="L242" s="1"/>
  <c r="L241"/>
  <c r="L239"/>
  <c r="L236"/>
  <c r="L235" s="1"/>
  <c r="L232"/>
  <c r="L230" s="1"/>
  <c r="L229" s="1"/>
  <c r="L227" s="1"/>
  <c r="L223"/>
  <c r="L222" s="1"/>
  <c r="L221" s="1"/>
  <c r="L219" s="1"/>
  <c r="L211"/>
  <c r="L210"/>
  <c r="L209" s="1"/>
  <c r="L207"/>
  <c r="L206" s="1"/>
  <c r="L205" s="1"/>
  <c r="L203" s="1"/>
  <c r="L199"/>
  <c r="L198" s="1"/>
  <c r="L197" s="1"/>
  <c r="L195" s="1"/>
  <c r="L188"/>
  <c r="L187"/>
  <c r="L186"/>
  <c r="L183"/>
  <c r="L181" s="1"/>
  <c r="L180" s="1"/>
  <c r="L179" s="1"/>
  <c r="L177"/>
  <c r="L176" s="1"/>
  <c r="L173"/>
  <c r="L172" s="1"/>
  <c r="L170"/>
  <c r="L166"/>
  <c r="L165" s="1"/>
  <c r="L162"/>
  <c r="L160"/>
  <c r="L159"/>
  <c r="L158" s="1"/>
  <c r="L149"/>
  <c r="L147" s="1"/>
  <c r="L145" s="1"/>
  <c r="L144" s="1"/>
  <c r="L142" s="1"/>
  <c r="L138"/>
  <c r="L136"/>
  <c r="L135" s="1"/>
  <c r="L134"/>
  <c r="L133" s="1"/>
  <c r="L131" s="1"/>
  <c r="L130" s="1"/>
  <c r="L125"/>
  <c r="L124" s="1"/>
  <c r="L123" s="1"/>
  <c r="L121"/>
  <c r="L120" s="1"/>
  <c r="L119" s="1"/>
  <c r="L117" s="1"/>
  <c r="L113"/>
  <c r="L112" s="1"/>
  <c r="L111" s="1"/>
  <c r="L109" s="1"/>
  <c r="L102"/>
  <c r="L101" s="1"/>
  <c r="L99"/>
  <c r="L97" s="1"/>
  <c r="L96" s="1"/>
  <c r="L92"/>
  <c r="L90" s="1"/>
  <c r="L89" s="1"/>
  <c r="L85"/>
  <c r="L83"/>
  <c r="L82"/>
  <c r="L78"/>
  <c r="L76" s="1"/>
  <c r="L75" s="1"/>
  <c r="L72"/>
  <c r="L71"/>
  <c r="L70" s="1"/>
  <c r="L67"/>
  <c r="L66" s="1"/>
  <c r="L65" s="1"/>
  <c r="L63"/>
  <c r="L62" s="1"/>
  <c r="L61" s="1"/>
  <c r="L58"/>
  <c r="L57" s="1"/>
  <c r="L56" s="1"/>
  <c r="L53"/>
  <c r="L52" s="1"/>
  <c r="L51" s="1"/>
  <c r="L49"/>
  <c r="L48"/>
  <c r="L46" s="1"/>
  <c r="L45" s="1"/>
  <c r="L44" s="1"/>
  <c r="L41"/>
  <c r="L39" s="1"/>
  <c r="L38" s="1"/>
  <c r="L35"/>
  <c r="L34"/>
  <c r="L33" s="1"/>
  <c r="L30"/>
  <c r="L29" s="1"/>
  <c r="L28" s="1"/>
  <c r="L25"/>
  <c r="L23"/>
  <c r="L22" s="1"/>
  <c r="L21" s="1"/>
  <c r="L1118" i="2"/>
  <c r="K1118"/>
  <c r="L1115"/>
  <c r="K1115"/>
  <c r="L1114"/>
  <c r="K1114"/>
  <c r="L1113"/>
  <c r="K1113"/>
  <c r="L1107"/>
  <c r="K1107"/>
  <c r="L1106"/>
  <c r="K1106"/>
  <c r="L1103"/>
  <c r="K1103"/>
  <c r="L1102"/>
  <c r="K1102"/>
  <c r="L1100"/>
  <c r="K1100"/>
  <c r="L1097"/>
  <c r="K1097"/>
  <c r="L1095"/>
  <c r="K1095"/>
  <c r="L1094"/>
  <c r="K1094"/>
  <c r="L1091"/>
  <c r="K1091"/>
  <c r="L1090"/>
  <c r="K1090"/>
  <c r="L1089"/>
  <c r="K1089"/>
  <c r="L1086"/>
  <c r="K1086"/>
  <c r="L1085"/>
  <c r="K1085"/>
  <c r="L1084"/>
  <c r="K1084"/>
  <c r="L1082"/>
  <c r="K1082"/>
  <c r="L1079"/>
  <c r="K1079"/>
  <c r="L1077"/>
  <c r="K1077"/>
  <c r="L1076"/>
  <c r="K1076"/>
  <c r="L1073"/>
  <c r="K1073"/>
  <c r="L1072"/>
  <c r="K1072"/>
  <c r="L1071"/>
  <c r="K1071"/>
  <c r="L1069"/>
  <c r="K1069"/>
  <c r="L1068"/>
  <c r="K1068"/>
  <c r="L1066"/>
  <c r="K1066"/>
  <c r="L1063"/>
  <c r="K1063"/>
  <c r="L1062"/>
  <c r="K1062"/>
  <c r="L1061"/>
  <c r="K1061"/>
  <c r="L1060"/>
  <c r="K1060"/>
  <c r="L1057"/>
  <c r="K1057"/>
  <c r="L1056"/>
  <c r="K1056"/>
  <c r="L1055"/>
  <c r="K1055"/>
  <c r="L1054"/>
  <c r="K1054"/>
  <c r="L1051"/>
  <c r="L1050" s="1"/>
  <c r="L1049" s="1"/>
  <c r="L1048" s="1"/>
  <c r="K1050"/>
  <c r="K1049"/>
  <c r="K1048"/>
  <c r="L1045"/>
  <c r="K1045"/>
  <c r="L1044"/>
  <c r="K1044"/>
  <c r="L1043"/>
  <c r="K1043"/>
  <c r="L1042"/>
  <c r="K1042"/>
  <c r="L1039"/>
  <c r="K1039"/>
  <c r="L1038"/>
  <c r="K1038"/>
  <c r="L1037"/>
  <c r="K1037"/>
  <c r="L1036"/>
  <c r="K1036"/>
  <c r="L1034"/>
  <c r="K1034"/>
  <c r="L1033"/>
  <c r="K1033"/>
  <c r="L1032"/>
  <c r="K1032"/>
  <c r="L1029"/>
  <c r="K1029"/>
  <c r="L1027"/>
  <c r="K1027"/>
  <c r="L1026"/>
  <c r="K1026"/>
  <c r="L1024"/>
  <c r="K1024"/>
  <c r="L1019"/>
  <c r="K1019"/>
  <c r="L1018"/>
  <c r="K1018"/>
  <c r="L1017"/>
  <c r="K1017"/>
  <c r="L1013"/>
  <c r="K1013"/>
  <c r="L1012"/>
  <c r="K1012"/>
  <c r="L1011"/>
  <c r="K1011"/>
  <c r="L1010"/>
  <c r="K1010"/>
  <c r="L1006"/>
  <c r="K1006"/>
  <c r="L1005"/>
  <c r="K1005"/>
  <c r="L1004"/>
  <c r="K1004"/>
  <c r="L1001"/>
  <c r="K1001"/>
  <c r="L999"/>
  <c r="K999"/>
  <c r="L998"/>
  <c r="K998"/>
  <c r="L995"/>
  <c r="K995"/>
  <c r="L994"/>
  <c r="K994"/>
  <c r="L993"/>
  <c r="K993"/>
  <c r="L991"/>
  <c r="K991"/>
  <c r="L988"/>
  <c r="K988"/>
  <c r="L984"/>
  <c r="K984"/>
  <c r="L983"/>
  <c r="K983"/>
  <c r="L980"/>
  <c r="K980"/>
  <c r="L979"/>
  <c r="K979"/>
  <c r="L978"/>
  <c r="K978"/>
  <c r="L976"/>
  <c r="K976"/>
  <c r="L973"/>
  <c r="K973"/>
  <c r="L971"/>
  <c r="K971"/>
  <c r="L970"/>
  <c r="K970"/>
  <c r="L967"/>
  <c r="K967"/>
  <c r="L966"/>
  <c r="K966"/>
  <c r="L965"/>
  <c r="K965"/>
  <c r="L963"/>
  <c r="K963"/>
  <c r="L960"/>
  <c r="K960"/>
  <c r="L958"/>
  <c r="K958"/>
  <c r="L957"/>
  <c r="K957"/>
  <c r="L954"/>
  <c r="K954"/>
  <c r="L953"/>
  <c r="K953"/>
  <c r="L952"/>
  <c r="K952"/>
  <c r="L950"/>
  <c r="K950"/>
  <c r="L946"/>
  <c r="K946"/>
  <c r="L945"/>
  <c r="K945"/>
  <c r="L944"/>
  <c r="K944"/>
  <c r="L943"/>
  <c r="K943"/>
  <c r="L942"/>
  <c r="K942"/>
  <c r="L938"/>
  <c r="K938"/>
  <c r="L937"/>
  <c r="K937"/>
  <c r="L936"/>
  <c r="K936"/>
  <c r="L934"/>
  <c r="K934"/>
  <c r="L933"/>
  <c r="K933"/>
  <c r="L932"/>
  <c r="K932"/>
  <c r="L931"/>
  <c r="K931"/>
  <c r="L928"/>
  <c r="K928"/>
  <c r="L927"/>
  <c r="K927"/>
  <c r="L926"/>
  <c r="K926"/>
  <c r="K924"/>
  <c r="K923" s="1"/>
  <c r="K922" s="1"/>
  <c r="K921" s="1"/>
  <c r="L920"/>
  <c r="K920"/>
  <c r="L918"/>
  <c r="K918"/>
  <c r="L915"/>
  <c r="K915"/>
  <c r="L914"/>
  <c r="K914"/>
  <c r="L912"/>
  <c r="K912"/>
  <c r="L911"/>
  <c r="K911"/>
  <c r="L909"/>
  <c r="K909"/>
  <c r="L908"/>
  <c r="K908"/>
  <c r="L906"/>
  <c r="K906"/>
  <c r="L905"/>
  <c r="L902"/>
  <c r="K902"/>
  <c r="L901"/>
  <c r="K901"/>
  <c r="L900"/>
  <c r="K900"/>
  <c r="L898"/>
  <c r="K898"/>
  <c r="L892"/>
  <c r="K892"/>
  <c r="L891"/>
  <c r="K891"/>
  <c r="L889"/>
  <c r="K889"/>
  <c r="L887"/>
  <c r="K887"/>
  <c r="L886"/>
  <c r="K886"/>
  <c r="L885"/>
  <c r="K885"/>
  <c r="L882"/>
  <c r="K882"/>
  <c r="L880"/>
  <c r="K880"/>
  <c r="L879"/>
  <c r="K879"/>
  <c r="L877"/>
  <c r="K877"/>
  <c r="L876"/>
  <c r="K876"/>
  <c r="L874"/>
  <c r="K874"/>
  <c r="L873"/>
  <c r="K873"/>
  <c r="L871"/>
  <c r="K871"/>
  <c r="L867"/>
  <c r="K867"/>
  <c r="L866"/>
  <c r="K866"/>
  <c r="L865"/>
  <c r="K865"/>
  <c r="L864"/>
  <c r="K864"/>
  <c r="L863"/>
  <c r="K863"/>
  <c r="L859"/>
  <c r="K859"/>
  <c r="L858"/>
  <c r="K858"/>
  <c r="L857"/>
  <c r="K857"/>
  <c r="L856"/>
  <c r="K856"/>
  <c r="L851"/>
  <c r="K851"/>
  <c r="L849"/>
  <c r="K849"/>
  <c r="L848"/>
  <c r="K848"/>
  <c r="L846"/>
  <c r="K846"/>
  <c r="L844"/>
  <c r="K844"/>
  <c r="L843"/>
  <c r="K843"/>
  <c r="L841"/>
  <c r="K841"/>
  <c r="L836"/>
  <c r="K836"/>
  <c r="L835"/>
  <c r="K835"/>
  <c r="L833"/>
  <c r="K833"/>
  <c r="L832"/>
  <c r="K832"/>
  <c r="L828"/>
  <c r="K828"/>
  <c r="L826"/>
  <c r="K826"/>
  <c r="L825"/>
  <c r="K825"/>
  <c r="L824"/>
  <c r="K824"/>
  <c r="L823"/>
  <c r="K823"/>
  <c r="L821"/>
  <c r="K821"/>
  <c r="L820"/>
  <c r="K820"/>
  <c r="L819"/>
  <c r="K819"/>
  <c r="L814"/>
  <c r="K814"/>
  <c r="L812"/>
  <c r="K812"/>
  <c r="L810"/>
  <c r="K810"/>
  <c r="L809"/>
  <c r="K809"/>
  <c r="L805"/>
  <c r="K805"/>
  <c r="L803"/>
  <c r="K803"/>
  <c r="L801"/>
  <c r="K801"/>
  <c r="L800"/>
  <c r="K800"/>
  <c r="L799"/>
  <c r="K799"/>
  <c r="L796"/>
  <c r="K796"/>
  <c r="L794"/>
  <c r="K794"/>
  <c r="L793"/>
  <c r="K793"/>
  <c r="L790"/>
  <c r="K790"/>
  <c r="L789"/>
  <c r="K789"/>
  <c r="L788"/>
  <c r="K788"/>
  <c r="L786"/>
  <c r="K786"/>
  <c r="L783"/>
  <c r="K783"/>
  <c r="L781"/>
  <c r="K781"/>
  <c r="L779"/>
  <c r="K779"/>
  <c r="L778"/>
  <c r="K778"/>
  <c r="L775"/>
  <c r="K775"/>
  <c r="L773"/>
  <c r="K773"/>
  <c r="L772"/>
  <c r="K772"/>
  <c r="L770"/>
  <c r="K770"/>
  <c r="L768"/>
  <c r="K768"/>
  <c r="L766"/>
  <c r="K766"/>
  <c r="L764"/>
  <c r="K764"/>
  <c r="L763"/>
  <c r="K763"/>
  <c r="L758"/>
  <c r="K758"/>
  <c r="L757"/>
  <c r="K757"/>
  <c r="L756"/>
  <c r="K756"/>
  <c r="L755"/>
  <c r="K755"/>
  <c r="L753"/>
  <c r="K753"/>
  <c r="L752"/>
  <c r="K752"/>
  <c r="L751"/>
  <c r="K751"/>
  <c r="L750"/>
  <c r="K750"/>
  <c r="L749"/>
  <c r="K749"/>
  <c r="L745"/>
  <c r="K745"/>
  <c r="L744"/>
  <c r="K744"/>
  <c r="L743"/>
  <c r="K743"/>
  <c r="L741"/>
  <c r="K741"/>
  <c r="L740"/>
  <c r="K740"/>
  <c r="L739"/>
  <c r="K739"/>
  <c r="L737"/>
  <c r="K737"/>
  <c r="L733"/>
  <c r="K733"/>
  <c r="L732"/>
  <c r="K732"/>
  <c r="L731"/>
  <c r="K731"/>
  <c r="L729"/>
  <c r="K729"/>
  <c r="L727"/>
  <c r="K727"/>
  <c r="L724"/>
  <c r="K724"/>
  <c r="L722"/>
  <c r="K722"/>
  <c r="L721"/>
  <c r="K721"/>
  <c r="L720"/>
  <c r="K720"/>
  <c r="L717"/>
  <c r="K717"/>
  <c r="L715"/>
  <c r="K715"/>
  <c r="L714"/>
  <c r="K714"/>
  <c r="L713"/>
  <c r="K713"/>
  <c r="L711"/>
  <c r="K711"/>
  <c r="L710"/>
  <c r="K710"/>
  <c r="L707"/>
  <c r="K707"/>
  <c r="L706"/>
  <c r="K706"/>
  <c r="L700"/>
  <c r="K700"/>
  <c r="L699"/>
  <c r="K699"/>
  <c r="L698"/>
  <c r="K698"/>
  <c r="L696"/>
  <c r="K696"/>
  <c r="L694"/>
  <c r="K694"/>
  <c r="L693"/>
  <c r="K693"/>
  <c r="L692"/>
  <c r="K692"/>
  <c r="L691"/>
  <c r="K691"/>
  <c r="L689"/>
  <c r="K689"/>
  <c r="L686"/>
  <c r="K686"/>
  <c r="L685"/>
  <c r="K685"/>
  <c r="L684"/>
  <c r="K684"/>
  <c r="L683"/>
  <c r="K683"/>
  <c r="L682"/>
  <c r="K682"/>
  <c r="L677"/>
  <c r="K677"/>
  <c r="L676"/>
  <c r="K676"/>
  <c r="L675"/>
  <c r="K675"/>
  <c r="L673"/>
  <c r="K673"/>
  <c r="L672"/>
  <c r="K672"/>
  <c r="L671"/>
  <c r="K671"/>
  <c r="L669"/>
  <c r="K669"/>
  <c r="L665"/>
  <c r="K665"/>
  <c r="L664"/>
  <c r="K664"/>
  <c r="L663"/>
  <c r="K663"/>
  <c r="L661"/>
  <c r="K661"/>
  <c r="L659"/>
  <c r="K659"/>
  <c r="L654"/>
  <c r="K654"/>
  <c r="L653"/>
  <c r="K653"/>
  <c r="L651"/>
  <c r="K651"/>
  <c r="L649"/>
  <c r="K649"/>
  <c r="L648"/>
  <c r="K648"/>
  <c r="L647"/>
  <c r="K647"/>
  <c r="L644"/>
  <c r="K644"/>
  <c r="L642"/>
  <c r="K642"/>
  <c r="L641"/>
  <c r="K641"/>
  <c r="L637"/>
  <c r="K637"/>
  <c r="L635"/>
  <c r="K635"/>
  <c r="L634"/>
  <c r="K634"/>
  <c r="L630"/>
  <c r="K630"/>
  <c r="L628"/>
  <c r="K628"/>
  <c r="L627"/>
  <c r="K627"/>
  <c r="L624"/>
  <c r="K624"/>
  <c r="L623"/>
  <c r="K623"/>
  <c r="L622"/>
  <c r="K622"/>
  <c r="L619"/>
  <c r="K619"/>
  <c r="L618"/>
  <c r="K618"/>
  <c r="L617"/>
  <c r="K617"/>
  <c r="L615"/>
  <c r="K615"/>
  <c r="L614"/>
  <c r="K614"/>
  <c r="L613"/>
  <c r="K613"/>
  <c r="L610"/>
  <c r="K610"/>
  <c r="L609"/>
  <c r="K609"/>
  <c r="L608"/>
  <c r="K608"/>
  <c r="L605"/>
  <c r="K605"/>
  <c r="L604"/>
  <c r="K604"/>
  <c r="L603"/>
  <c r="K603"/>
  <c r="L601"/>
  <c r="K601"/>
  <c r="L600"/>
  <c r="K600"/>
  <c r="L598"/>
  <c r="K598"/>
  <c r="L597"/>
  <c r="K597"/>
  <c r="L596"/>
  <c r="K596"/>
  <c r="L593"/>
  <c r="K593"/>
  <c r="L591"/>
  <c r="K591"/>
  <c r="L590"/>
  <c r="K590"/>
  <c r="L587"/>
  <c r="K587"/>
  <c r="L586"/>
  <c r="K586"/>
  <c r="L585"/>
  <c r="K585"/>
  <c r="L582"/>
  <c r="K582"/>
  <c r="L581"/>
  <c r="K581"/>
  <c r="L580"/>
  <c r="K580"/>
  <c r="L577"/>
  <c r="K577"/>
  <c r="L575"/>
  <c r="K575"/>
  <c r="L574"/>
  <c r="K574"/>
  <c r="L573"/>
  <c r="K573"/>
  <c r="L571"/>
  <c r="K571"/>
  <c r="K552"/>
  <c r="K551"/>
  <c r="K550" s="1"/>
  <c r="K544"/>
  <c r="K543" s="1"/>
  <c r="K540"/>
  <c r="K539" s="1"/>
  <c r="K537" s="1"/>
  <c r="K534"/>
  <c r="K532"/>
  <c r="K531" s="1"/>
  <c r="K528"/>
  <c r="K527"/>
  <c r="K526"/>
  <c r="K523"/>
  <c r="K522"/>
  <c r="K521" s="1"/>
  <c r="K516"/>
  <c r="K514"/>
  <c r="K513" s="1"/>
  <c r="K510"/>
  <c r="K509"/>
  <c r="K508"/>
  <c r="K500"/>
  <c r="K499" s="1"/>
  <c r="K498" s="1"/>
  <c r="K497" s="1"/>
  <c r="K493"/>
  <c r="K492" s="1"/>
  <c r="K491" s="1"/>
  <c r="K487"/>
  <c r="K486"/>
  <c r="K485" s="1"/>
  <c r="K481"/>
  <c r="K480" s="1"/>
  <c r="K479" s="1"/>
  <c r="K475"/>
  <c r="K474"/>
  <c r="K473"/>
  <c r="K470"/>
  <c r="K469"/>
  <c r="K466"/>
  <c r="K464"/>
  <c r="K463"/>
  <c r="K461"/>
  <c r="K456"/>
  <c r="K455" s="1"/>
  <c r="K454" s="1"/>
  <c r="K450"/>
  <c r="K449" s="1"/>
  <c r="K448" s="1"/>
  <c r="K447" s="1"/>
  <c r="K443"/>
  <c r="K442"/>
  <c r="K441" s="1"/>
  <c r="K438"/>
  <c r="K436" s="1"/>
  <c r="K435" s="1"/>
  <c r="K432"/>
  <c r="K431"/>
  <c r="K430"/>
  <c r="K421"/>
  <c r="K420" s="1"/>
  <c r="K417"/>
  <c r="K416"/>
  <c r="K415"/>
  <c r="K413" s="1"/>
  <c r="K410"/>
  <c r="K408"/>
  <c r="K407" s="1"/>
  <c r="K404"/>
  <c r="K403"/>
  <c r="K402"/>
  <c r="K397"/>
  <c r="K395"/>
  <c r="K394" s="1"/>
  <c r="K391"/>
  <c r="K390"/>
  <c r="K389"/>
  <c r="K383"/>
  <c r="K382"/>
  <c r="K381" s="1"/>
  <c r="K380" s="1"/>
  <c r="K379" s="1"/>
  <c r="K375"/>
  <c r="K374" s="1"/>
  <c r="K373" s="1"/>
  <c r="K371"/>
  <c r="K370" s="1"/>
  <c r="K369" s="1"/>
  <c r="K368" s="1"/>
  <c r="K365"/>
  <c r="K364" s="1"/>
  <c r="K363" s="1"/>
  <c r="K362"/>
  <c r="K360"/>
  <c r="K357"/>
  <c r="K356" s="1"/>
  <c r="K353"/>
  <c r="K351" s="1"/>
  <c r="K350" s="1"/>
  <c r="K344"/>
  <c r="K343"/>
  <c r="K342" s="1"/>
  <c r="K340" s="1"/>
  <c r="K335"/>
  <c r="K334"/>
  <c r="K333" s="1"/>
  <c r="K331" s="1"/>
  <c r="K329"/>
  <c r="K328"/>
  <c r="K327" s="1"/>
  <c r="K324"/>
  <c r="K322"/>
  <c r="K321" s="1"/>
  <c r="K318"/>
  <c r="K316"/>
  <c r="K315"/>
  <c r="K313" s="1"/>
  <c r="K309"/>
  <c r="K308"/>
  <c r="K307" s="1"/>
  <c r="K306" s="1"/>
  <c r="K305" s="1"/>
  <c r="K301"/>
  <c r="K300" s="1"/>
  <c r="K299" s="1"/>
  <c r="K298" s="1"/>
  <c r="K293"/>
  <c r="K291" s="1"/>
  <c r="K290" s="1"/>
  <c r="K288"/>
  <c r="K286"/>
  <c r="K285" s="1"/>
  <c r="K283" s="1"/>
  <c r="K278"/>
  <c r="K277" s="1"/>
  <c r="K275" s="1"/>
  <c r="K274" s="1"/>
  <c r="K270"/>
  <c r="K268" s="1"/>
  <c r="K267" s="1"/>
  <c r="K266"/>
  <c r="K265"/>
  <c r="K263" s="1"/>
  <c r="K262" s="1"/>
  <c r="K256"/>
  <c r="K254"/>
  <c r="K252"/>
  <c r="K251" s="1"/>
  <c r="K247"/>
  <c r="K245" s="1"/>
  <c r="K243"/>
  <c r="K242" s="1"/>
  <c r="K238"/>
  <c r="K236" s="1"/>
  <c r="K235" s="1"/>
  <c r="K232"/>
  <c r="K231"/>
  <c r="K230" s="1"/>
  <c r="K228" s="1"/>
  <c r="K223"/>
  <c r="K221" s="1"/>
  <c r="K220" s="1"/>
  <c r="K217"/>
  <c r="K215"/>
  <c r="K214"/>
  <c r="K212" s="1"/>
  <c r="K210"/>
  <c r="K208" s="1"/>
  <c r="K206" s="1"/>
  <c r="K200"/>
  <c r="K199" s="1"/>
  <c r="K198" s="1"/>
  <c r="K197" s="1"/>
  <c r="K195"/>
  <c r="K194" s="1"/>
  <c r="K193" s="1"/>
  <c r="K192" s="1"/>
  <c r="K187"/>
  <c r="K186"/>
  <c r="K185" s="1"/>
  <c r="K183"/>
  <c r="K182" s="1"/>
  <c r="K181" s="1"/>
  <c r="K179" s="1"/>
  <c r="K175"/>
  <c r="K174" s="1"/>
  <c r="K173" s="1"/>
  <c r="K171" s="1"/>
  <c r="K164"/>
  <c r="K163" s="1"/>
  <c r="K162" s="1"/>
  <c r="K159"/>
  <c r="K157" s="1"/>
  <c r="K156" s="1"/>
  <c r="K155" s="1"/>
  <c r="K153"/>
  <c r="K152" s="1"/>
  <c r="K149"/>
  <c r="K148" s="1"/>
  <c r="K146"/>
  <c r="K142"/>
  <c r="K141" s="1"/>
  <c r="K138"/>
  <c r="K136"/>
  <c r="K135"/>
  <c r="K134" s="1"/>
  <c r="K128"/>
  <c r="K127"/>
  <c r="K126"/>
  <c r="K125" s="1"/>
  <c r="K124" s="1"/>
  <c r="K119"/>
  <c r="K118"/>
  <c r="K117"/>
  <c r="K115"/>
  <c r="K114" s="1"/>
  <c r="K113" s="1"/>
  <c r="K111" s="1"/>
  <c r="K107"/>
  <c r="K106" s="1"/>
  <c r="K105" s="1"/>
  <c r="K103" s="1"/>
  <c r="K101" s="1"/>
  <c r="K96"/>
  <c r="K95" s="1"/>
  <c r="K93"/>
  <c r="K91" s="1"/>
  <c r="K90" s="1"/>
  <c r="K89" s="1"/>
  <c r="K86"/>
  <c r="K84" s="1"/>
  <c r="K83" s="1"/>
  <c r="K79"/>
  <c r="K77"/>
  <c r="K76" s="1"/>
  <c r="K72"/>
  <c r="K70" s="1"/>
  <c r="K69" s="1"/>
  <c r="K66"/>
  <c r="K65"/>
  <c r="K64" s="1"/>
  <c r="K61"/>
  <c r="K60" s="1"/>
  <c r="K59" s="1"/>
  <c r="K57"/>
  <c r="K56"/>
  <c r="K55" s="1"/>
  <c r="K52"/>
  <c r="K51" s="1"/>
  <c r="K50" s="1"/>
  <c r="K47"/>
  <c r="K46" s="1"/>
  <c r="K45" s="1"/>
  <c r="K43"/>
  <c r="K42"/>
  <c r="K40" s="1"/>
  <c r="K39" s="1"/>
  <c r="K35"/>
  <c r="K33" s="1"/>
  <c r="K32" s="1"/>
  <c r="K29"/>
  <c r="K28" s="1"/>
  <c r="K27" s="1"/>
  <c r="K24"/>
  <c r="K23"/>
  <c r="K22" s="1"/>
  <c r="K19"/>
  <c r="K17" s="1"/>
  <c r="K16" s="1"/>
  <c r="K15" s="1"/>
  <c r="I152" i="1"/>
  <c r="H152"/>
  <c r="I148"/>
  <c r="H148"/>
  <c r="I145"/>
  <c r="H145"/>
  <c r="I141"/>
  <c r="H141"/>
  <c r="I139"/>
  <c r="H139"/>
  <c r="I138"/>
  <c r="H138"/>
  <c r="I132"/>
  <c r="H132"/>
  <c r="I129"/>
  <c r="H129"/>
  <c r="I125"/>
  <c r="H125"/>
  <c r="I121"/>
  <c r="H121"/>
  <c r="I120"/>
  <c r="H120"/>
  <c r="I119"/>
  <c r="H119"/>
  <c r="I117"/>
  <c r="H117"/>
  <c r="I116"/>
  <c r="H116"/>
  <c r="I112"/>
  <c r="H112"/>
  <c r="I108"/>
  <c r="H108"/>
  <c r="I104"/>
  <c r="H104"/>
  <c r="I95"/>
  <c r="I156" s="1"/>
  <c r="H95"/>
  <c r="H156" s="1"/>
  <c r="H71"/>
  <c r="H69"/>
  <c r="H66"/>
  <c r="H62"/>
  <c r="H60"/>
  <c r="H59"/>
  <c r="H53"/>
  <c r="H50"/>
  <c r="H46"/>
  <c r="H42"/>
  <c r="H40" s="1"/>
  <c r="H38"/>
  <c r="H37" s="1"/>
  <c r="H34"/>
  <c r="H30"/>
  <c r="H23"/>
  <c r="H17" s="1"/>
  <c r="H74" s="1"/>
  <c r="K387" i="2" l="1"/>
  <c r="K400"/>
  <c r="K428"/>
  <c r="K425" s="1"/>
  <c r="K506"/>
  <c r="K505" s="1"/>
  <c r="K905"/>
  <c r="K897" s="1"/>
  <c r="K1120" s="1"/>
  <c r="L897"/>
  <c r="L1120" s="1"/>
  <c r="L95" i="3"/>
  <c r="L107"/>
  <c r="L129"/>
  <c r="L164"/>
  <c r="L193"/>
  <c r="L279"/>
  <c r="L389"/>
  <c r="L422"/>
  <c r="L402" s="1"/>
  <c r="L438"/>
  <c r="L478"/>
  <c r="L476" s="1"/>
  <c r="L1231"/>
  <c r="L19"/>
  <c r="L15" s="1"/>
  <c r="L157"/>
  <c r="L155" s="1"/>
  <c r="L152" s="1"/>
  <c r="L226"/>
  <c r="L218" s="1"/>
  <c r="L214" s="1"/>
  <c r="K38" i="2"/>
  <c r="K140"/>
  <c r="K169"/>
  <c r="K191"/>
  <c r="K241"/>
  <c r="K225" s="1"/>
  <c r="K205" s="1"/>
  <c r="K348"/>
  <c r="K347" s="1"/>
  <c r="K339" s="1"/>
  <c r="K519"/>
  <c r="K503" s="1"/>
  <c r="K13"/>
  <c r="K133"/>
  <c r="K131" s="1"/>
  <c r="K261"/>
  <c r="L566" i="3" l="1"/>
  <c r="K556" i="2"/>
</calcChain>
</file>

<file path=xl/comments1.xml><?xml version="1.0" encoding="utf-8"?>
<comments xmlns="http://schemas.openxmlformats.org/spreadsheetml/2006/main">
  <authors>
    <author>Admin</author>
    <author>BuinovaVV</author>
  </authors>
  <commentList>
    <comment ref="A20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491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2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3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4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5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76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BuinovaVV</author>
  </authors>
  <commentList>
    <comment ref="A40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97" authorId="1">
      <text>
        <r>
          <rPr>
            <b/>
            <sz val="9"/>
            <color indexed="81"/>
            <rFont val="Tahoma"/>
            <family val="2"/>
            <charset val="204"/>
          </rPr>
          <t>BuinovaVV: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5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<sst xmlns="http://schemas.openxmlformats.org/spreadsheetml/2006/main" count="7838" uniqueCount="825">
  <si>
    <t>Приложение  7</t>
  </si>
  <si>
    <t>к решению Думы муниципального образования</t>
  </si>
  <si>
    <t>"Баяндаевский район"</t>
  </si>
  <si>
    <t>"О бюджете  на 2015 год и на плановый период 2016 и 2017 годов"</t>
  </si>
  <si>
    <t xml:space="preserve">от  .12. 2014г. № </t>
  </si>
  <si>
    <t xml:space="preserve">            РАСПРЕДЕЛЕНИЕ  БЮДЖЕТНЫХ АССИГНОВАНИЙ НА 2015 ГОД</t>
  </si>
  <si>
    <t xml:space="preserve">     ПО РАЗДЕЛАМ И ПОДРАЗДЕЛАМ КЛАССИФИКАЦИИ РАСХОДОВ БЮДЖЕТОВ</t>
  </si>
  <si>
    <t>(тыс.рублей)</t>
  </si>
  <si>
    <t xml:space="preserve">                           Наименование</t>
  </si>
  <si>
    <t>Раздел</t>
  </si>
  <si>
    <t>подраздел</t>
  </si>
  <si>
    <t>ОБЩЕГОСУДАРСТВЕННЫЕ ВОПРОСЫ</t>
  </si>
  <si>
    <t>0100</t>
  </si>
  <si>
    <t xml:space="preserve">Функционирование высшего должностного лица муниципального </t>
  </si>
  <si>
    <t>образования</t>
  </si>
  <si>
    <t>О102</t>
  </si>
  <si>
    <t>Функционирование законодательных органов государственной</t>
  </si>
  <si>
    <t>власти и представительгых органов муниципальных образований</t>
  </si>
  <si>
    <t>0103</t>
  </si>
  <si>
    <t>Функционирование исполнительных органов государственной</t>
  </si>
  <si>
    <t>власти местной администрации</t>
  </si>
  <si>
    <t>0104</t>
  </si>
  <si>
    <t>Судебная система</t>
  </si>
  <si>
    <t>0105</t>
  </si>
  <si>
    <t>Обеспечение деятельности финансовых, налоговых</t>
  </si>
  <si>
    <t>и таможенных органов и органов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</si>
  <si>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</si>
  <si>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</si>
  <si>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</si>
  <si>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</si>
  <si>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</si>
  <si>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</si>
  <si>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</si>
  <si>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</si>
  <si>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</si>
  <si>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Другие вопросы в области нацильнальной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</si>
  <si>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</si>
  <si>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</si>
  <si>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</si>
  <si>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</si>
  <si>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</si>
  <si>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</si>
  <si>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</si>
  <si>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Другие вопросы в области охраны окружающей  среды</t>
  </si>
  <si>
    <t>0605</t>
  </si>
  <si>
    <t>ОБРАЗОВАНИЕ</t>
  </si>
  <si>
    <t>0700</t>
  </si>
  <si>
    <t>Дошкольные учреждения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</si>
  <si>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</si>
  <si>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</si>
  <si>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</si>
  <si>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</si>
  <si>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</si>
  <si>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</si>
  <si>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</si>
  <si>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</si>
  <si>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</si>
  <si>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</si>
  <si>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</si>
  <si>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Другие вопросы в области культуры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</si>
  <si>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</si>
  <si>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</si>
  <si>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</si>
  <si>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</si>
  <si>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</si>
  <si>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</si>
  <si>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</si>
  <si>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Пенсии и пособия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</si>
  <si>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</si>
  <si>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</si>
  <si>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</si>
  <si>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</si>
  <si>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</si>
  <si>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Другие вопросы в области социальной политики    </t>
  </si>
  <si>
    <t>1006</t>
  </si>
  <si>
    <t>ФИЗИЧЕСКАЯ КУЛЬТУРА 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</si>
  <si>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</si>
  <si>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</si>
  <si>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</si>
  <si>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</si>
  <si>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</si>
  <si>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</si>
  <si>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</si>
  <si>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</t>
  </si>
  <si>
    <t>МУНИЦИПАЛЬНОГО ДОЛГА</t>
  </si>
  <si>
    <t>1300</t>
  </si>
  <si>
    <t>Обслуживание муниципального долга</t>
  </si>
  <si>
    <t>1301</t>
  </si>
  <si>
    <t xml:space="preserve">МЕЖБЮДЖЕТНЫЕ ТРАНСФЕРТЫ </t>
  </si>
  <si>
    <t>1400</t>
  </si>
  <si>
    <t xml:space="preserve">Дотации бюджетам субъектов Российской Федерации </t>
  </si>
  <si>
    <t>муниципальных образований</t>
  </si>
  <si>
    <t>ИТОГО РАСХОДОВ</t>
  </si>
  <si>
    <t>Приложение  8</t>
  </si>
  <si>
    <t>РАСПРЕДЕЛЕНИЕ  БЮДЖЕТНЫХ АССИГНОВАНИЙ НА ПЛАНОВЫЙ ПЕРИОД 2016 и 2017 ГОДОВ</t>
  </si>
  <si>
    <t>Жилищное хозяйство</t>
  </si>
  <si>
    <t>0501</t>
  </si>
  <si>
    <t>НЕРАСПРЕДЕЛЕННЫЕ РАСХОДЫ</t>
  </si>
  <si>
    <t>Приложение  9</t>
  </si>
  <si>
    <t xml:space="preserve">от  . 12. 2014г. № </t>
  </si>
  <si>
    <t>РАСПРЕДЕЛЕНИЕ БЮДЖЕТНЫХ АССИГНОВАНИЙ НА 2015 год ПО ЦЕЛЕВЫМ СТАТЬЯМ (МУНИЦИПАЛЬНЫМ ПРОГРАММАМ И НЕПРОГРАММНЫМ НАПРАВЛЕНИЯМ ДЕЯТЕЛЬНОСТИ), ВИДАМ  РАСХОДОВ, РАЗДЕЛАМ, ПОДРАЗДЕЛАМ, КЛАССИФИКАЦИИ РАСХОДОВ  БЮДЖЕТОВ</t>
  </si>
  <si>
    <t>КЦСР</t>
  </si>
  <si>
    <t>КВР</t>
  </si>
  <si>
    <t>Рз</t>
  </si>
  <si>
    <t>ПР</t>
  </si>
  <si>
    <t>Сумма</t>
  </si>
  <si>
    <t xml:space="preserve">МУНИЦИПАЛЬНАЯ ПРОГРАММА МО "БАЯНДАЕВСКИЙ РАЙОН" </t>
  </si>
  <si>
    <t>РАЗВИТИЕ ОБРАЗОВАНИЯ БАЯНДАЕВСКОГО РАЙОНА</t>
  </si>
  <si>
    <t xml:space="preserve"> НА 2015-2017 ГОДЫ</t>
  </si>
  <si>
    <t>74 0 00 00</t>
  </si>
  <si>
    <t>Подпрограмма "Повышение доступности и качества дошкольного</t>
  </si>
  <si>
    <t>образования в мо "Баяндаевский район" на 2015-2017 годы</t>
  </si>
  <si>
    <t xml:space="preserve">74 1 00 00 </t>
  </si>
  <si>
    <t>Обеспечение деятельности дошкольных учреждений</t>
  </si>
  <si>
    <t>74 1 20 00</t>
  </si>
  <si>
    <t>600</t>
  </si>
  <si>
    <t>Финансовое обеспечение бюджетных учреждений</t>
  </si>
  <si>
    <t>610</t>
  </si>
  <si>
    <t>Финансовое обеспечение бюджетных учреждений на выполнение муниципаль-</t>
  </si>
  <si>
    <t>ного задания на оказание муниципальных услуг</t>
  </si>
  <si>
    <t>611</t>
  </si>
  <si>
    <t>Дошкольное образование</t>
  </si>
  <si>
    <t>07</t>
  </si>
  <si>
    <t>01</t>
  </si>
  <si>
    <t>Ведомственная программа "Пожарная безопасность в дошкольных</t>
  </si>
  <si>
    <t>организациях Баяндаевского района</t>
  </si>
  <si>
    <t>74 1 21 00</t>
  </si>
  <si>
    <t>Финансовое обеспечение бюджетных учреждений на иные цели</t>
  </si>
  <si>
    <t>612</t>
  </si>
  <si>
    <t>Ведомственная программа "Лицензирование медицинских кабинетов</t>
  </si>
  <si>
    <t>в дошкольных организациях Баяндаевского района"</t>
  </si>
  <si>
    <t>74 1 22 00</t>
  </si>
  <si>
    <t>Обеспечение государственных гарантий реализации прав на получение</t>
  </si>
  <si>
    <t>общедоступного и бесплатного дошкольного образования в МДОУ</t>
  </si>
  <si>
    <t>74 1 00 00</t>
  </si>
  <si>
    <t>74 1 13 01</t>
  </si>
  <si>
    <t xml:space="preserve">74 1 13 01 </t>
  </si>
  <si>
    <t>Подпрограмма "Повышение доступности и качества общего и</t>
  </si>
  <si>
    <t>дополнительного образования в мо Баяндаевский район на 2015-2017г"</t>
  </si>
  <si>
    <t>74 2 00 00</t>
  </si>
  <si>
    <t>Обеспечение деятельности общеобразовательных учреждений</t>
  </si>
  <si>
    <t>74 2 20 00</t>
  </si>
  <si>
    <t>02</t>
  </si>
  <si>
    <t>Ведомственная программа "Пожарная безопасность в образовательных</t>
  </si>
  <si>
    <t>74 2 21 00</t>
  </si>
  <si>
    <t>Ведомственная программа "Организация питания в общеобразовательных</t>
  </si>
  <si>
    <t>74 2 22 00</t>
  </si>
  <si>
    <t>Ведомственная программа "Безопасность школьных перевозок на территории</t>
  </si>
  <si>
    <t>Баяндаевского района"</t>
  </si>
  <si>
    <t>74 2 23 00</t>
  </si>
  <si>
    <t>Ведомственная программа "Талантливые дети Баяндаевского района"</t>
  </si>
  <si>
    <t>74 2 24 00</t>
  </si>
  <si>
    <t>Ведомственная программа "Занятость несовершеннолетних граждан в мо</t>
  </si>
  <si>
    <t>"Баяндаевский район" на 2015-2017 годы"</t>
  </si>
  <si>
    <t>74 2 25 00</t>
  </si>
  <si>
    <t>Оказание поддержки при проведении капитальных ремонтов в общеобразо-</t>
  </si>
  <si>
    <t xml:space="preserve">вательных организациях Баяндаевского района </t>
  </si>
  <si>
    <t>74 2 26 00</t>
  </si>
  <si>
    <t>общедоступного и бесплатного начального общего, среднего ( полного)</t>
  </si>
  <si>
    <t>общего образования в МБУО</t>
  </si>
  <si>
    <t>74 2 13 02</t>
  </si>
  <si>
    <t>Обеспечение деятельности дополнительного образования в муниципальных</t>
  </si>
  <si>
    <t>учреждениях дополнительного образования подведомственных Управлению</t>
  </si>
  <si>
    <t>образования администрации мо "Баяндаевский район"</t>
  </si>
  <si>
    <t>74 2 27 00</t>
  </si>
  <si>
    <t>Дополнительное образование</t>
  </si>
  <si>
    <t xml:space="preserve">Подпрограмма "Организация отдыха и оздоровления детей </t>
  </si>
  <si>
    <t>в мо "Баяндаевский район" на 2015-2017 годы"</t>
  </si>
  <si>
    <t>74 3 00 00</t>
  </si>
  <si>
    <t>Оказание поддержки в оздоровлении детей</t>
  </si>
  <si>
    <t>74 3 20 00</t>
  </si>
  <si>
    <t>Оздровление детей в Баяндаевском районе на 2015-2017 годы</t>
  </si>
  <si>
    <t>74 3 02 00</t>
  </si>
  <si>
    <t>2119,5</t>
  </si>
  <si>
    <t>Подпрограмма "Обеспечение деятельности Управления образования</t>
  </si>
  <si>
    <t>администрации мо "Баяндаевский район"</t>
  </si>
  <si>
    <t>74 4 00 00</t>
  </si>
  <si>
    <t>Обеспечение деятельности аппарата управления Управления образования</t>
  </si>
  <si>
    <t>74 4 20 00</t>
  </si>
  <si>
    <t>Расходы на выплаты персоналу в целях обеспечения функций органами</t>
  </si>
  <si>
    <t>местного самоуправления, казенными учреждениями</t>
  </si>
  <si>
    <t>100</t>
  </si>
  <si>
    <t>Расходы на выплаты персоналу местного самоуправления</t>
  </si>
  <si>
    <t>120</t>
  </si>
  <si>
    <t>Фонд оплаты труда и страховые взносы</t>
  </si>
  <si>
    <t>121</t>
  </si>
  <si>
    <t>09</t>
  </si>
  <si>
    <t xml:space="preserve">Обеспечение деятельности учебно-методического кабинета, централизованной </t>
  </si>
  <si>
    <t>бухгалтерии, группы хозяйственного обслуживания, логопедических пунктов</t>
  </si>
  <si>
    <t>Управления образования администрации мо "Баяндаевский район" на 2015-2017г</t>
  </si>
  <si>
    <t>74 4 21 00</t>
  </si>
  <si>
    <t xml:space="preserve">74 4 21 00 </t>
  </si>
  <si>
    <t>Расходы на выплаты персоналу казенных учреждений</t>
  </si>
  <si>
    <t>110</t>
  </si>
  <si>
    <t>111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</si>
  <si>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</si>
  <si>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</si>
  <si>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</si>
  <si>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</si>
  <si>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</si>
  <si>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</si>
  <si>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МУНИЦИПАЛЬНАЯ ПРОГРАММА  МО "БАЯНДАЕВСКИЙ РАЙОН"</t>
  </si>
  <si>
    <t xml:space="preserve">"ПОДДЕРЖКА И РАЗВИТИЕ ФИЗИЧЕСКОЙ КУЛЬТУРЫ И СПОРТА В </t>
  </si>
  <si>
    <t>МО "БАЯНДАЕВСКИЙ РАЙОН" на 2015-2017 ГОДЫ</t>
  </si>
  <si>
    <t>75 0 00 00</t>
  </si>
  <si>
    <t>75 1 20 00</t>
  </si>
  <si>
    <t>11</t>
  </si>
  <si>
    <t>"РАЗВИТИЕ КУЛЬТУРЫ БАЯНДАЕВСКОГО РАЙОНА НА 2015-2017 ГОДЫ"</t>
  </si>
  <si>
    <t>76 0 00 00</t>
  </si>
  <si>
    <t>Подпрограмма "Повышение доступности и качества муниципальных услуг</t>
  </si>
  <si>
    <t>в сфере культурного досуга населения мо "Баяндаевский район"</t>
  </si>
  <si>
    <t>76 1 00 00</t>
  </si>
  <si>
    <t>Дома культуры</t>
  </si>
  <si>
    <t>76 1 20 00</t>
  </si>
  <si>
    <t>Обеспечение деятельности (оказание услуг) подведомственных учреждений</t>
  </si>
  <si>
    <t>Культура</t>
  </si>
  <si>
    <t>08</t>
  </si>
  <si>
    <t>Библиотеки</t>
  </si>
  <si>
    <t>76 1 21 00</t>
  </si>
  <si>
    <t xml:space="preserve">Основное мероприятие "Комплектование книжных фондов библиотеки </t>
  </si>
  <si>
    <t xml:space="preserve">муниципального образования "Баяндаевский район" </t>
  </si>
  <si>
    <t>76 1 08 00</t>
  </si>
  <si>
    <t>76 1 08 02</t>
  </si>
  <si>
    <t>76 1 51 00</t>
  </si>
  <si>
    <t>76 1 51 44</t>
  </si>
  <si>
    <t>Этнографический музей</t>
  </si>
  <si>
    <t>76 1 22 00</t>
  </si>
  <si>
    <t>Подпрограмма " Повышение доступности и качества дополнительного</t>
  </si>
  <si>
    <t>образования в мо "Баяндаевский район" на 2015-2017 годы"</t>
  </si>
  <si>
    <t>76 2 00 00</t>
  </si>
  <si>
    <t>76 2 20 00</t>
  </si>
  <si>
    <t xml:space="preserve">07 </t>
  </si>
  <si>
    <t>Подпрограмма "Обеспечение деятельности Отдела культуры администрации</t>
  </si>
  <si>
    <t xml:space="preserve">мо "Баяндаевский район" на 2015-2017 годы </t>
  </si>
  <si>
    <t>76 3 00 00</t>
  </si>
  <si>
    <t>Обеспечение деятельности аппарата управления Отдела культуры</t>
  </si>
  <si>
    <t>76 3 20 00</t>
  </si>
  <si>
    <t>Другие вопросы в области культуры и кинематографии</t>
  </si>
  <si>
    <t xml:space="preserve">08 </t>
  </si>
  <si>
    <t>04</t>
  </si>
  <si>
    <t>Отдела культуры администрации мо "Баяндаевский район" на 2015-2017г</t>
  </si>
  <si>
    <t>76 3 21 00</t>
  </si>
  <si>
    <t>"МОЛОДЕЖНАЯ ПОЛИТИКА НА 2014-2017 годы"</t>
  </si>
  <si>
    <t>79 0 00 00</t>
  </si>
  <si>
    <t>Подпрограмма "Молодежь Баяндаевского района</t>
  </si>
  <si>
    <t>79 1 20 00</t>
  </si>
  <si>
    <t>13</t>
  </si>
  <si>
    <t>Подпрограмма "Комплексные меры профилактики наркомании"</t>
  </si>
  <si>
    <t>79 1 21 00</t>
  </si>
  <si>
    <t>"СОЦИАЛЬНАЯ ПОДДЕРЖКА НАСЕЛЕНИЯ БАЯНДАЕВСКОГО РАЙОНА НА</t>
  </si>
  <si>
    <t>2015-2017 ГОДЫ"</t>
  </si>
  <si>
    <t>80 0 00 00</t>
  </si>
  <si>
    <t>Социальное обеспечение и иные выплаты населению</t>
  </si>
  <si>
    <t>80 1 00 00</t>
  </si>
  <si>
    <t>300</t>
  </si>
  <si>
    <t>Социальные выплаты гражданам, кроме публичных нормативных социальных</t>
  </si>
  <si>
    <t>выплат</t>
  </si>
  <si>
    <t>80 1 20 00</t>
  </si>
  <si>
    <t>320</t>
  </si>
  <si>
    <t>Пособия и компенсации гражданам и иные социальные выплаты, кроме публичных</t>
  </si>
  <si>
    <t>нормативных обязательств</t>
  </si>
  <si>
    <t>360</t>
  </si>
  <si>
    <t>Иные выплаты населению</t>
  </si>
  <si>
    <t>10</t>
  </si>
  <si>
    <t>03</t>
  </si>
  <si>
    <t>Пенсионное обеспечение</t>
  </si>
  <si>
    <t>80 1 21 00</t>
  </si>
  <si>
    <t xml:space="preserve">Доплаты к пенсиям государственных служащих субъектов Российской </t>
  </si>
  <si>
    <t xml:space="preserve">Федерации и муниципальных служащих </t>
  </si>
  <si>
    <t>Иные пенсии, социальные доплаты к пенсии</t>
  </si>
  <si>
    <t>321</t>
  </si>
  <si>
    <t>Решение Думы "О присвоении почетных званий Баяндаевского района гражданам</t>
  </si>
  <si>
    <t>Российской Федерации" от 4 октября 2011г № 21/3</t>
  </si>
  <si>
    <t>80 1 22 00</t>
  </si>
  <si>
    <t>Приобретение товаров, работ, услуг в пользу граждан в целях их социального обеспечения</t>
  </si>
  <si>
    <t>323</t>
  </si>
  <si>
    <t>80 1 01 00</t>
  </si>
  <si>
    <t>Содержание и обеспечение деятельности муниципальных служащих, осуществ-</t>
  </si>
  <si>
    <t>ляющих областные государственные полномочия по предоставлению гражданам</t>
  </si>
  <si>
    <t>субсидий на оплату жилых помещений и коммунальных услуг</t>
  </si>
  <si>
    <t xml:space="preserve">Расходы на выплаты персоналу в целях обеспечения функций органами </t>
  </si>
  <si>
    <t>местного самоуправления,казенными учреждениями</t>
  </si>
  <si>
    <t>80 1 01 10</t>
  </si>
  <si>
    <t>Иные выплаты персоналу за исключением фонда оплаты труда</t>
  </si>
  <si>
    <t>122</t>
  </si>
  <si>
    <t>Закупка товаров,работ и услуг для муниципальных нужд</t>
  </si>
  <si>
    <t>Закупка товаров,работ и услуг в сфере информационно-коммуникационных технологий</t>
  </si>
  <si>
    <t>242</t>
  </si>
  <si>
    <t xml:space="preserve">Предоставление гражданам субсидий на оплату жилого </t>
  </si>
  <si>
    <t>помещения и коммунальных услуг</t>
  </si>
  <si>
    <t>80 2 01 11</t>
  </si>
  <si>
    <t xml:space="preserve">Обеспечение деятельности по предоставлению мер социальной </t>
  </si>
  <si>
    <t xml:space="preserve">поддержки многодетным и малоимущим семьям </t>
  </si>
  <si>
    <t>80 3 05 02</t>
  </si>
  <si>
    <t>"ЭНЕРГОСБЕРЕЖЕНИЕ И ПОВЫШЕНИЕ ЭНЕРГЕТИЧЕСКОЙ ЭФФЕКТИВНОСТИ</t>
  </si>
  <si>
    <t>В МО "БАЯНДАЕВСКИЙ РАЙОН" НА 2014-2017 ГОДЫ"</t>
  </si>
  <si>
    <t>81 0 00 00</t>
  </si>
  <si>
    <t>Оказание поддержки в энергосбережении в общем образовании</t>
  </si>
  <si>
    <t>81 1 00 00</t>
  </si>
  <si>
    <t>81 1 21 00</t>
  </si>
  <si>
    <t xml:space="preserve">611 </t>
  </si>
  <si>
    <t>Оказание поддержки в энергосбережении в дополнительном образовании</t>
  </si>
  <si>
    <t>81 1 22 00</t>
  </si>
  <si>
    <t xml:space="preserve">"МОЛОДЫМ СЕМЬЯМ - ДОСТУПНОЕ ЖИЛЬЕ НА 2015-2017 ГОДЫ </t>
  </si>
  <si>
    <t>82 0 00 00</t>
  </si>
  <si>
    <t>82 1 00 00</t>
  </si>
  <si>
    <t>82 1 20 00</t>
  </si>
  <si>
    <t>Субсидии гражданам на приобретение жилья</t>
  </si>
  <si>
    <t>322</t>
  </si>
  <si>
    <t>Пособия по социальной помощи населению</t>
  </si>
  <si>
    <t xml:space="preserve"> "УСТОЙЧИВОЕ РАЗВИТИЕ СЕЛЬСКИХ ТЕРРИТОРИЙ МО "БАЯНДАЕВСКИЙ РАЙОН" </t>
  </si>
  <si>
    <t>НА 2014-2020 годы"</t>
  </si>
  <si>
    <t xml:space="preserve">83 0 00 00 </t>
  </si>
  <si>
    <t>Капитальные вложения в объекты недвижимого имущества муниципальной</t>
  </si>
  <si>
    <t>собственности детский сад в с.Баяндай</t>
  </si>
  <si>
    <t xml:space="preserve">83 1 00 00 </t>
  </si>
  <si>
    <t>400</t>
  </si>
  <si>
    <t>Бюджетные инвестиции</t>
  </si>
  <si>
    <t>83 1 20 00</t>
  </si>
  <si>
    <t>410</t>
  </si>
  <si>
    <t>Бюджетные инвестиции в объекты капитального строительства муниципальной</t>
  </si>
  <si>
    <t>собственности</t>
  </si>
  <si>
    <t>414</t>
  </si>
  <si>
    <t xml:space="preserve">Комплексная застройка в объекты недвижимого имущества в д.Хадай                  </t>
  </si>
  <si>
    <t>83 1 21 00</t>
  </si>
  <si>
    <t>Бюджетные инвестиции иным юридическим лицам</t>
  </si>
  <si>
    <t>450</t>
  </si>
  <si>
    <t xml:space="preserve">Бюджетные инвестиции иным юридическим лицам, исключением бюджетных </t>
  </si>
  <si>
    <t>инвестиций в объекты капитального строительства</t>
  </si>
  <si>
    <t>452</t>
  </si>
  <si>
    <t>05</t>
  </si>
  <si>
    <t>"ПОВЫШЕНИЕ БЕЗОПАСНОСТИ ДОРОЖНОГО ДВИЖЕНИЯ В</t>
  </si>
  <si>
    <t>МО "БАЯНДАЕВСКИЙ РАЙОН" НА 2015-2017 ГОДЫ</t>
  </si>
  <si>
    <t>84 0 00 00</t>
  </si>
  <si>
    <t>84 1 20 00</t>
  </si>
  <si>
    <t>"ОХРАНА ОКРУЖАЮЩЕЙ СРЕДЫ В МО "БАЯНДАЕВСКИЙ РАЙОН" НА 2014-2017 г"</t>
  </si>
  <si>
    <t>85 0 00 00</t>
  </si>
  <si>
    <t>85 1 20 00</t>
  </si>
  <si>
    <t>06</t>
  </si>
  <si>
    <t>"УПРАВЛЕНИЕ МУНИЦИПАЛЬНЫМИ ФИНАНСАМИ В МО "БАЯНДАЕВСКИЙ</t>
  </si>
  <si>
    <t>РАЙОН" на 2015-2017 годы"</t>
  </si>
  <si>
    <t>86 0 00 00</t>
  </si>
  <si>
    <t>86 1 20 00</t>
  </si>
  <si>
    <t>Обслуживание государственного и муниципального долга</t>
  </si>
  <si>
    <t>86 1 21 00</t>
  </si>
  <si>
    <t>Процентные платежи по муниципальному долгу МО "Баяндаевский район"</t>
  </si>
  <si>
    <t>700</t>
  </si>
  <si>
    <t>730</t>
  </si>
  <si>
    <t>Межбюджетные трансферты</t>
  </si>
  <si>
    <t>86 1 22 00</t>
  </si>
  <si>
    <t>Повышение финансовой устойчивости бюджета муниципального образования</t>
  </si>
  <si>
    <t>500</t>
  </si>
  <si>
    <t>Районный фонд финансовой поддержки поселений</t>
  </si>
  <si>
    <t>510</t>
  </si>
  <si>
    <t>Дотация на выравнивание бюджетной обеспеченности поселений</t>
  </si>
  <si>
    <t>511</t>
  </si>
  <si>
    <t>14</t>
  </si>
  <si>
    <t>"СОВЕРШЕНСТВОВАНИЕ МУНИЦИПАЛЬНОГО УПРАВЛЕНИЯ В МО</t>
  </si>
  <si>
    <t>"БАЯНДАЕВСКИЙ РАЙОН" НА 2015-2017 г"</t>
  </si>
  <si>
    <t>89 0 00 00</t>
  </si>
  <si>
    <t>Подпрограмма "Обеспечение деятельности Мэра МО "Баяндаевский район"</t>
  </si>
  <si>
    <t>89 1 00 00</t>
  </si>
  <si>
    <t>89 1 20 00</t>
  </si>
  <si>
    <t>Функционирование высшего должностного лица муниципального образования</t>
  </si>
  <si>
    <t xml:space="preserve">Подпрограмма "Организационно-техническое обеспечение деятельности </t>
  </si>
  <si>
    <t xml:space="preserve">администрации муниципального образования "Баяндаевский район" </t>
  </si>
  <si>
    <t>89 2 00 00</t>
  </si>
  <si>
    <t>Центральный аппарат</t>
  </si>
  <si>
    <t>89 2 20 00</t>
  </si>
  <si>
    <t>Функционирование исполнительных органов государственной власти</t>
  </si>
  <si>
    <t>местной администрации</t>
  </si>
  <si>
    <t>Закупка товаров,работ и услуг в целях капитального ремонта муниципального имущества</t>
  </si>
  <si>
    <t>243</t>
  </si>
  <si>
    <t>Резервные фонды исполнительных органов муниципального образования</t>
  </si>
  <si>
    <t>89 2 21 00</t>
  </si>
  <si>
    <t>Иные бюджетные ассигнования</t>
  </si>
  <si>
    <t>800</t>
  </si>
  <si>
    <t>Резервные средства</t>
  </si>
  <si>
    <t>870</t>
  </si>
  <si>
    <t>резервные средства</t>
  </si>
  <si>
    <t>Поощрение граждан района, коллективов предприятий, учреждений,организаций</t>
  </si>
  <si>
    <t>за заслуги перед районом</t>
  </si>
  <si>
    <t>89 2 22 00</t>
  </si>
  <si>
    <t>Мероприятия по утверждению нормативов по градостроительству</t>
  </si>
  <si>
    <t>89 2 23 00</t>
  </si>
  <si>
    <t xml:space="preserve">89 2 24 00 </t>
  </si>
  <si>
    <t>Мероприятия по аварийно-техническому запасу</t>
  </si>
  <si>
    <t>Осуществление областных государственных полномочий по хранению,</t>
  </si>
  <si>
    <t>комплектованию, учету и использованию архивных документов</t>
  </si>
  <si>
    <t>89 2 03 00</t>
  </si>
  <si>
    <t>Осуществление отдельных областных государственных полномочий</t>
  </si>
  <si>
    <t>в сфере труда</t>
  </si>
  <si>
    <t>89 Б 01 03</t>
  </si>
  <si>
    <t>Осуществление отдельных областных государственных полномочий по осущест-</t>
  </si>
  <si>
    <t>влению лицензирования розничной продажи алкогольной продукции</t>
  </si>
  <si>
    <t>89 Г 01 03</t>
  </si>
  <si>
    <t>Другие вопросы в области социальной политики</t>
  </si>
  <si>
    <t>Осуществление областных государственных полномочий по определению персо-</t>
  </si>
  <si>
    <t>нального состава и обеспечению деятельности районных (городских), районных</t>
  </si>
  <si>
    <t>в городах комиссий по делам несовершеннолетних и защите их прав</t>
  </si>
  <si>
    <t>89 2 16 02</t>
  </si>
  <si>
    <t>Подпрограмма "Противодействие коррупции в МО "Баяндаевский район" на</t>
  </si>
  <si>
    <t>2015-2017 годы"</t>
  </si>
  <si>
    <t>89 3 00 00</t>
  </si>
  <si>
    <t>89 3 20 00</t>
  </si>
  <si>
    <t>Подпрограмма "Профилактика правонарушений в Баяндаевском районе на</t>
  </si>
  <si>
    <t>89 4 00 00</t>
  </si>
  <si>
    <t>89 4 20 00</t>
  </si>
  <si>
    <t xml:space="preserve">Подпрограмма "Повышение эффективности проводимой муниципальной политики </t>
  </si>
  <si>
    <t xml:space="preserve">в области земельно-имущественных отношений и управления муниципальной </t>
  </si>
  <si>
    <t>собственностью на 2015-2017 годы"</t>
  </si>
  <si>
    <t>89 5 00 00</t>
  </si>
  <si>
    <t xml:space="preserve">89 5 20 00 </t>
  </si>
  <si>
    <t>89 5 20 00</t>
  </si>
  <si>
    <t>Информационное освещение деятельности органов местного самоуправления</t>
  </si>
  <si>
    <t>Баяндаевского района</t>
  </si>
  <si>
    <t>89 6 20 00</t>
  </si>
  <si>
    <t>Обеспечение деятельности бюджетных, автономных учреждений и иным</t>
  </si>
  <si>
    <t>некоммерческим организациям</t>
  </si>
  <si>
    <t>Финансовое обеспечение бюджетных учрежденийм на выполнение муниципального</t>
  </si>
  <si>
    <t>задания на оказание муниципальных услуг (выполнение работ)</t>
  </si>
  <si>
    <t>Средства массовой информации</t>
  </si>
  <si>
    <t>12</t>
  </si>
  <si>
    <t>Подпрограмма " Поддержка и развитие малого и среднего предпринимательства</t>
  </si>
  <si>
    <t>89 7 20 00</t>
  </si>
  <si>
    <t>Безвозмездые перечисления организациям, за исключением  муниципальных организаций</t>
  </si>
  <si>
    <t>810</t>
  </si>
  <si>
    <t>Подпрограмма " Развитие торговли в мо "Баяндаевский район" на 2015-2017 годы</t>
  </si>
  <si>
    <t>89 8  20 00</t>
  </si>
  <si>
    <t>Другие вопросы в области национальной экономики</t>
  </si>
  <si>
    <t>Подпрограмма "Развитие животноводства и регулирование рынков сельскохозяй-</t>
  </si>
  <si>
    <t>ственной продукции, сырья и продовольствия Баяндаевского района на 2015-2017г"</t>
  </si>
  <si>
    <t>89 9 20 00</t>
  </si>
  <si>
    <t xml:space="preserve">Частичное возмещение транспортных расходов организаций розничной </t>
  </si>
  <si>
    <t>торговли,осуществляющих доставку товаров первой необходимости</t>
  </si>
  <si>
    <t>89 9 01 02</t>
  </si>
  <si>
    <t>89 9 21 00</t>
  </si>
  <si>
    <t>Осуществление отдельных областных государственных полномочий в сфере</t>
  </si>
  <si>
    <t xml:space="preserve">обращения с безнадзорными собаками и кошками </t>
  </si>
  <si>
    <t>89 9 01 03</t>
  </si>
  <si>
    <t>НЕПРОГРАММНЫЕ РАСХОДЫ</t>
  </si>
  <si>
    <t>99 0 00 00</t>
  </si>
  <si>
    <t>Функционирование представительных органов муниципального образования</t>
  </si>
  <si>
    <t>99 1 00 00</t>
  </si>
  <si>
    <t>Председатель представительного органа муниципального образования</t>
  </si>
  <si>
    <t>99 1 21 00</t>
  </si>
  <si>
    <t>Обеспечение деятельности финансовых, налоговых и таможенных органов</t>
  </si>
  <si>
    <t>и органов надзора</t>
  </si>
  <si>
    <t>99 2 00 00</t>
  </si>
  <si>
    <t>99 2 21 00</t>
  </si>
  <si>
    <t>1.0.0</t>
  </si>
  <si>
    <t>1.2.0</t>
  </si>
  <si>
    <t xml:space="preserve"> 99 2 21 00</t>
  </si>
  <si>
    <t>1.2.1</t>
  </si>
  <si>
    <t>Руководитель контрольно-счетной  палаты муниципального образования</t>
  </si>
  <si>
    <t>99 2 22 00</t>
  </si>
  <si>
    <t xml:space="preserve">99 2 22 00 </t>
  </si>
  <si>
    <t>1.2.2</t>
  </si>
  <si>
    <t>2.0.0</t>
  </si>
  <si>
    <t>2.4.0</t>
  </si>
  <si>
    <t>2.4.2</t>
  </si>
  <si>
    <t>2.4.4</t>
  </si>
  <si>
    <t>нального состава и обеспечению деятельности административных комиссий</t>
  </si>
  <si>
    <t>99 3 05 00</t>
  </si>
  <si>
    <t>Осуществление областных государственных полномочий по определению перечня</t>
  </si>
  <si>
    <t>должностных лиц органов местного самоуправления, уполномоченных составлять</t>
  </si>
  <si>
    <t>протоколы об административных правонарушениях, предусмотренных законами</t>
  </si>
  <si>
    <t>Иркутской области об административной ответственности</t>
  </si>
  <si>
    <t>99 4 06 00</t>
  </si>
  <si>
    <t>ВСЕГО РАСХОДОВ</t>
  </si>
  <si>
    <t>Приложение  10</t>
  </si>
  <si>
    <t>РАСПРЕДЕЛЕНИЕ БЮДЖЕТНЫХ АССИГНОВАНИЙ НА ПЛАНОВЫЙ ПЕРИОД 2016 И 2017 ГОДОВ ПО ЦЕЛЕВЫМ СТАТЬЯМ (МУНИЦИПАЛЬНЫМ ПРОГРАММАМ И НЕПРОГРАММНЫМ НАПРАВЛЕНИЯМ ДЕЯТЕЛЬНОСТИ), ВИДАМ  РАСХОДОВ, РАЗДЕЛАМ, ПОДРАЗДЕЛАМ, КЛАССИФИКАЦИИ РАСХОДОВ  БЮДЖЕТОВ</t>
  </si>
  <si>
    <t>Субидии гражданам на приобретение жилья</t>
  </si>
  <si>
    <t xml:space="preserve">собственности </t>
  </si>
  <si>
    <t>89 2 51 20</t>
  </si>
  <si>
    <t>собственностью на 2015-2017 годы</t>
  </si>
  <si>
    <t xml:space="preserve">Подпрограмма "Информационное освещение деятельности органов местного </t>
  </si>
  <si>
    <t>самоуправления Баяндаевского района</t>
  </si>
  <si>
    <t>Приложение  11</t>
  </si>
  <si>
    <t xml:space="preserve">   ВЕДОМСТВЕННАЯ  СТРУКТУРА РАСХОДОВ МУНИЦИПАЛЬНОГО ОБРАЗОВАНИЯ "БАЯНДАЕВСКИЙ РАЙОН"</t>
  </si>
  <si>
    <t xml:space="preserve">                                                                          НА 2015 год</t>
  </si>
  <si>
    <t>ГРБС</t>
  </si>
  <si>
    <t>УПРАВЛЕНИЕ ОБРАЗОВАНИЯ БАЯНДАЕВСКОГО РАЙОНА</t>
  </si>
  <si>
    <t>О10</t>
  </si>
  <si>
    <t xml:space="preserve"> 2015-2017 г"</t>
  </si>
  <si>
    <t>БАЯНДАЕВСКИЙ ОТДЕЛ КУЛЬТУРЫ</t>
  </si>
  <si>
    <t>О83</t>
  </si>
  <si>
    <t>АДМИНИСТРАЦИЯ МУНИЦИПАЛЬНОГО ОБРАЗОВАНИЯ "БАЯНДАЕВСКИЙ РАЙОН"</t>
  </si>
  <si>
    <t>О29</t>
  </si>
  <si>
    <t xml:space="preserve">"СОВЕРШЕНСТВОВАНИЕ МУНИЦИПАЛЬНОГО УПРАВЛЕНИЯ В МО </t>
  </si>
  <si>
    <t>ФИНАНСОВОЕ УПРАВЛЕНИЕ АДМИНИСТРАЦИИ МУНИЦИПАЛЬНОГО</t>
  </si>
  <si>
    <t>ОБРАЗОВАНИЯ "БАЯНДАЕВСКИЙ РАЙОН"</t>
  </si>
  <si>
    <t>О33</t>
  </si>
  <si>
    <t>"УПРАВЛЕНИЕ МУНИЦИПАЛЬНЫМИ ФИНАНСАМИ В МО "БАЯНДАЕВСКИЙ РАЙОН</t>
  </si>
  <si>
    <t xml:space="preserve"> НА 2015-2017 г"</t>
  </si>
  <si>
    <t>ДУМА МУНИЦИПАЛЬНОГО ОБРАЗОВАНИЯ "БАЯНДАЕВСКИЙ РАЙОН"</t>
  </si>
  <si>
    <t>О35</t>
  </si>
  <si>
    <t>КОНТРОЛЬНО-СЧЕТНАЯ ПАЛАТА МУНИЦИПАЛЬНОГО ОБРАЗОВАНИЯ</t>
  </si>
  <si>
    <t>"БАЯНДАЕВСКИЙ РАЙОН"</t>
  </si>
  <si>
    <t>О85</t>
  </si>
  <si>
    <t>Приложение  12</t>
  </si>
  <si>
    <t xml:space="preserve">                                                        НА ПЛАНОВЫЙ ПЕРИОД 2016 и 2017 годов</t>
  </si>
  <si>
    <t>"СОЦИАЛЬНАЯ ПОДДЕРЖКА НАСЕЛЕНИЯ БАЯНДАЕВСКОГО РАЙОНА</t>
  </si>
  <si>
    <t>НА 2015-2017 г"</t>
  </si>
  <si>
    <t>РАЙОН" НА 2015-2017 г"</t>
  </si>
  <si>
    <t>Приложение №  13</t>
  </si>
  <si>
    <t xml:space="preserve">к решению Думы муниципального образования  </t>
  </si>
  <si>
    <t>"О бюджете на 2015, 2016, 2017гг."</t>
  </si>
  <si>
    <t xml:space="preserve">Объем районного фонда финансовой поддержки поселений и распределения дотаций </t>
  </si>
  <si>
    <t>на выравнивание бюджетной обеспеченности поселений из бюджета МО "Баяндаевский район"</t>
  </si>
  <si>
    <t>Таблица 1</t>
  </si>
  <si>
    <t>Собственные доходы 2012-2013гг</t>
  </si>
  <si>
    <t>01 01 2013г</t>
  </si>
  <si>
    <t>ндфл</t>
  </si>
  <si>
    <t>с\н</t>
  </si>
  <si>
    <t xml:space="preserve">      налог на имущество</t>
  </si>
  <si>
    <t xml:space="preserve">        зем.налог</t>
  </si>
  <si>
    <t>Госпошлина</t>
  </si>
  <si>
    <t>РН</t>
  </si>
  <si>
    <t>Кпр.отч</t>
  </si>
  <si>
    <t>К отч</t>
  </si>
  <si>
    <t>Упн.ф</t>
  </si>
  <si>
    <t>Епр.от</t>
  </si>
  <si>
    <t>Еот</t>
  </si>
  <si>
    <t>УПс\н</t>
  </si>
  <si>
    <t>Е.от</t>
  </si>
  <si>
    <t>УПим</t>
  </si>
  <si>
    <t xml:space="preserve">УПзем </t>
  </si>
  <si>
    <t xml:space="preserve">УПгос </t>
  </si>
  <si>
    <t>м.о."Баяндай"</t>
  </si>
  <si>
    <t>м.о "Васильевск"</t>
  </si>
  <si>
    <t>м.о"Гаханы"</t>
  </si>
  <si>
    <t>м.о"Курумчинский"</t>
  </si>
  <si>
    <t>м.о"Кырма"</t>
  </si>
  <si>
    <t>м.о"Люры"</t>
  </si>
  <si>
    <t>м.о"Нагалык"</t>
  </si>
  <si>
    <t>м.о"Ользоны"</t>
  </si>
  <si>
    <t>м.о"Покровка"</t>
  </si>
  <si>
    <t>м.о"Половинка"</t>
  </si>
  <si>
    <t>м.о"Тургеневка"</t>
  </si>
  <si>
    <t>м.о"Хогот"</t>
  </si>
  <si>
    <t>итого</t>
  </si>
  <si>
    <t>Таблица 2</t>
  </si>
  <si>
    <t>Собственные доходы 1 полугодие 2014 г ( тыс руб)</t>
  </si>
  <si>
    <t>УП с/х</t>
  </si>
  <si>
    <t>УП иму</t>
  </si>
  <si>
    <t>УП зем</t>
  </si>
  <si>
    <t>УН ндфл</t>
  </si>
  <si>
    <t>УП гошп</t>
  </si>
  <si>
    <t>всего</t>
  </si>
  <si>
    <t>м.о"Баяндай</t>
  </si>
  <si>
    <t>м.о"Васильевск"</t>
  </si>
  <si>
    <t>м.о"Гаханы</t>
  </si>
  <si>
    <t xml:space="preserve">    итого</t>
  </si>
  <si>
    <t>Таблица 3</t>
  </si>
  <si>
    <t>Собственные доходы на очередной финансовой год и плановый период., тыс. руб.</t>
  </si>
  <si>
    <t>ИТОГО</t>
  </si>
  <si>
    <t>поселения</t>
  </si>
  <si>
    <t xml:space="preserve">  с\н</t>
  </si>
  <si>
    <t>имущ</t>
  </si>
  <si>
    <t>зем</t>
  </si>
  <si>
    <t>госп</t>
  </si>
  <si>
    <t>госш</t>
  </si>
  <si>
    <t>м.о"Баяндай"</t>
  </si>
  <si>
    <t>м.о"Васильевск</t>
  </si>
  <si>
    <t>Таблица 4</t>
  </si>
  <si>
    <t xml:space="preserve">Показатель среднедушевых налоговых доходов </t>
  </si>
  <si>
    <t>Нпi=Z(Упij/Упj*ППj/Н)</t>
  </si>
  <si>
    <t xml:space="preserve">(1,41/0,49*19921,5/11191+0,01/0,015*1520,6/11191+0,023/0,011*482,6/11191+0,31/0,17*5173,2/11191+0,012/0,008*219,1/11191)=                            </t>
  </si>
  <si>
    <t>(0,22/0,49*19921,5/11191+0,012/0,015*1520,6/11191+0,004/0,011*482,6/11191+0,19/0,17*5173,2/11191+0,031/0,008* 219,1/11191)=</t>
  </si>
  <si>
    <t>(0,18/0,49*19921,5/11191+0,006/0,015*1520,6/11191+0,002/0,011*482,6/11191+0,17/0,17*5173,2/11191+0)=</t>
  </si>
  <si>
    <t>(0,19/0,49*19921,5/11191+0,001/0,015*1520,6/11191+0,018/0,011*482,6/11191+0,11/0,17*5173,2/11191+0,004/0,008*219,1/11191)=</t>
  </si>
  <si>
    <t>(0,2/0,49*19921,5/11191+0+0,001/0,011*482,6/11191+0,05/0,17*5173,2/11191+0)=</t>
  </si>
  <si>
    <t>(0,21/0,49*19921,5/11191+0,011/0,015*1520,6/11191+0,005/0,011*482,6/11191+0,017/0,17*5173,2/11191+0,044/0,008*219,1/11191)=</t>
  </si>
  <si>
    <t>(0,27/0,49*19921,5/11191+0,034/0,015*1520,6/11191+0,002/0,011*482,6/11191+0,11/0,17*5173,2/11191+0)=</t>
  </si>
  <si>
    <t>(0,14/0,49*19921,5/11191+0,011/0,015*1520,6/11191+0,001/0,011*482,6/11191+0,11/0,17*5173,2/11191+0)=</t>
  </si>
  <si>
    <t>(0,22/0,49*19921,5/11191+0+0,01/0,011*482,6/11191+0,18/0,17*5173,2/11191+0)=</t>
  </si>
  <si>
    <t>(0,24/0,49*19921,5/11191+0,016/0,015*1520,6/11191+0,006/0,011*482,6/11191+0,11/0,17*5173,2/11191+0)=</t>
  </si>
  <si>
    <t>(0,28/0,49*19921,5/11191+0,01/0,015*1520,6/11191+0,02/0,011*482,6/11191+0,24/0,17*5173,2/11191+0)=</t>
  </si>
  <si>
    <t>(0,15/0,49*19921,5/11191+0,016/0,015*1520,6/11191+0,004/0,011*482,6/11191+0,09/0,17*5173,2/11191+0)=</t>
  </si>
  <si>
    <t>(0,49/0,49*19921,5/11191+0,015/0,015*1520,6/11191+0,011/0,011*482,6/11191+0,17/0,17*5173,2/11191+0,008/0,008*219,1/11191)=2,44</t>
  </si>
  <si>
    <t>Таблица 5</t>
  </si>
  <si>
    <t>Показатель среднедушевых налоговых доходов за 1-е полугодие</t>
  </si>
  <si>
    <t>Рпi=Z(Уптек.ij/Уптек.j*ППj/Н)</t>
  </si>
  <si>
    <t>(2050,4/3331,2*19921,5/11191+42,9/225,4*1520,6/11191+5,1/10*482,6/11191+499,1/864,1*5173,2/11191+12,1/29,9*219,1/11191)</t>
  </si>
  <si>
    <t>(94,6/3331,2*19921,5/11191+35,1/225,4*1520,6/11191+0,1/10*482,6/11191+46,9/864,1*5173,2/11191+0)</t>
  </si>
  <si>
    <t>(79,1/3331,2*19921,5/11191+1,5/225,4*1520,6/11191+0+42,2/864,1*5173,2/11191+0)</t>
  </si>
  <si>
    <t>(201,9/3331,2*19921,5/11191+7,5/225,4*1520,6/11191+2,8/10*482,6/11191+27,4/864,1*5173,2/11191+5,5/29,9*219,1/11191)</t>
  </si>
  <si>
    <t>(59,2/3331,2*19921,5/11191+1,8/225,4*1520,6/11191+0,1/10*482,6/11191+7,4/864,1*5173,2/11191+0)</t>
  </si>
  <si>
    <t>(101,8/3331,2*19921,5/11191+23,1/225,4*1520,6/11191+0+68,2/864,1*5173,2/11191+12,3/29,9*219,1/11191)</t>
  </si>
  <si>
    <t>(71,9/3331,2*19921,5/11191+65,6/225,4*1520,6/11191+0,6/10*482,6/11191+12,5/864,1*5173,2/11191+0)</t>
  </si>
  <si>
    <t>(185,2/3331,2*19921,5/11191+1,5/225,4*1520,6/11191+0,2/10*482,6/11191+9,4/864,1*5173,2/11191+0)</t>
  </si>
  <si>
    <t>(96,4/3331,2*19921,5/11191+0,6/225,4*1520,6/11191+0,4/10*482,6/11191+12/864,1*5173,2/11191+0)</t>
  </si>
  <si>
    <t>(136,8/3331,2*19921,5/11191+31,6/225,4*1520,6/11191+0,2/10*482,6/11191+42,8/864,1*5173,2/11191+0)</t>
  </si>
  <si>
    <t>(102,1/3331,2*19921,5/11191+0+0,1/10*482,6/11191+58,5/864,1*5173,2/11191+0)</t>
  </si>
  <si>
    <t>(158,1/3331,2*19921,5/11191+14,2/225,4*1520,6/11191+0,4/10*482,6/11191+37,7/864,1*5173,2/11191+0)</t>
  </si>
  <si>
    <t>(3331,2/3331,2*19921,5/11191+225,4/225,4*1520,6/11191+10/10*482,6/11191+864,1/864,1*5173,2/11191+29,9/29,9*219,1/11191)</t>
  </si>
  <si>
    <t>Таблица 6</t>
  </si>
  <si>
    <t>Индекс налогового потенциала</t>
  </si>
  <si>
    <t xml:space="preserve">  поселения</t>
  </si>
  <si>
    <t>ИНПi=Нпi/НП+0,25*(Рпi-Нпi)/НП*Кi</t>
  </si>
  <si>
    <t>6,17 /2,44+0,25(1,43-6,17) / 2,44*0,8=                                                    1,57</t>
  </si>
  <si>
    <t>1,51/2,44+0,25(0,11-1,51) /2,44*0,8=</t>
  </si>
  <si>
    <t>1,17 /2,44+0,25(0,07-1,17)/2,44*0,8=</t>
  </si>
  <si>
    <t>1,11/2,44+0,25(0,15-1,11)/2,44*0,8=</t>
  </si>
  <si>
    <t>0,88/2,44+0,25(0,06-0,88)/ 2,44*0,8=</t>
  </si>
  <si>
    <t>1,44/2,44+0,25(0,11-1,44) /2,44*0,8=</t>
  </si>
  <si>
    <t>1,57/ 2,44+0,25(0,1-1,57)/ 2,44*0,8=</t>
  </si>
  <si>
    <t>0,91 / 2,44+0,25(0,13-0,91)/ 2,44*0,8=</t>
  </si>
  <si>
    <t>1,33/ 2,44+0,25(0,08-1,33) /2,44*0,8=</t>
  </si>
  <si>
    <t>1,33/ 2,44+0,25(0,11-1,33) /2,44*0,8=</t>
  </si>
  <si>
    <t>1,72/ 2,44+0,25(0,08-1,72) /2,44*0,8=</t>
  </si>
  <si>
    <t>0,94 / 2,44+0,25(1,12-0,94) /2,44*0,8=</t>
  </si>
  <si>
    <t>2,44/ 2,44+0,25(2,44-2,44) / 2,44*0,8=</t>
  </si>
  <si>
    <t>Таблица 7</t>
  </si>
  <si>
    <t>Коэффициент расселения поселений.</t>
  </si>
  <si>
    <t>Красi=(Н500i/Нij)/(суммаН500i/cуммаНij)</t>
  </si>
  <si>
    <t>(1+0/2643)/(1+5175/11191)=</t>
  </si>
  <si>
    <t>(1+575/575)/(1+5175/11191)=</t>
  </si>
  <si>
    <t>(1+474/474)/(1+5175/11191)=</t>
  </si>
  <si>
    <t>(1+771/1439)/(1+5175/11191)=</t>
  </si>
  <si>
    <t>(1+421/421)/(1+5175/11191)=</t>
  </si>
  <si>
    <t>(1+103/673)/(1+5175/11191)=</t>
  </si>
  <si>
    <t>(1+608/608)/(1+5175/11191)=</t>
  </si>
  <si>
    <t>(1+271/929)/(1+5175/11191)=</t>
  </si>
  <si>
    <t>(1+51/674)/(1+5175/11191)=</t>
  </si>
  <si>
    <t>(1+850/850)/(1+5175/11191)=</t>
  </si>
  <si>
    <t>(1+496/496)/(1+5175/11191)=</t>
  </si>
  <si>
    <t>(1+555/1409)/(1+5175/11191)=</t>
  </si>
  <si>
    <t>(1+5175/5175)/(1+11191/11191)=1</t>
  </si>
  <si>
    <t>Таблица 8</t>
  </si>
  <si>
    <t>Таблица 9</t>
  </si>
  <si>
    <t>коэффициент урбанизации</t>
  </si>
  <si>
    <t xml:space="preserve">коэффициент масштаба поселения </t>
  </si>
  <si>
    <t>Кмасшт.i = 0,2*Сумм. РНij/N/Рнij+0,80</t>
  </si>
  <si>
    <t>Курб.i= (1+НГij/РНij)/(1+Сумм.НГij/Сумм.РНij)</t>
  </si>
  <si>
    <t>Рнij - расчетная численность постоянного населения i-го поселения,</t>
  </si>
  <si>
    <t>НГij - численность постоянного городского населения i-го поселения</t>
  </si>
  <si>
    <t>входящего в состав j-го муниципального района;</t>
  </si>
  <si>
    <t>j-го муниципального района;</t>
  </si>
  <si>
    <t>N - количество поселений.</t>
  </si>
  <si>
    <t>входящего в состав j-го муниципального района.</t>
  </si>
  <si>
    <t xml:space="preserve"> поселения</t>
  </si>
  <si>
    <t>К масштаба</t>
  </si>
  <si>
    <t>0,2*11191/12/2643+0,8=0,87</t>
  </si>
  <si>
    <t>К урб</t>
  </si>
  <si>
    <t>0,2*11191/12/575+0,8=1,12</t>
  </si>
  <si>
    <t>0,2*11191/12/474+0,8=1,19</t>
  </si>
  <si>
    <t>0,2*11191/12/1439+0,8=0,93</t>
  </si>
  <si>
    <t>0,2*11191/12/421+0,8=1,24</t>
  </si>
  <si>
    <t>0,2*11191/12/673+0,8=1,08</t>
  </si>
  <si>
    <t>0,2*11191/12/608+0,8=1,11</t>
  </si>
  <si>
    <t>0,2*11191/12/929+0,8=1,0</t>
  </si>
  <si>
    <t>0,2*11191/12/674+0,8=1,08</t>
  </si>
  <si>
    <t>0,2*11191/12/850+0,8=1,02</t>
  </si>
  <si>
    <t>0,2*11191/12/496+0,8=1,18</t>
  </si>
  <si>
    <t>0,2*11191/12/1409+0,8=0,93</t>
  </si>
  <si>
    <t>РНj</t>
  </si>
  <si>
    <t>0,2*11191/12/11191+0,8=0,82</t>
  </si>
  <si>
    <t>Таблица 10</t>
  </si>
  <si>
    <t>Коэффициент структуры потребителей бюджетных услуг</t>
  </si>
  <si>
    <t>К струк.= В1*К масшт.+В2*К урб.+В3*К рассел.</t>
  </si>
  <si>
    <t xml:space="preserve">К масшт. -  коэффициент масштаба поселения </t>
  </si>
  <si>
    <t>К урб.- коэффициент урбанизации</t>
  </si>
  <si>
    <t>К рассел. - коэффициент расселения</t>
  </si>
  <si>
    <t>К структры потребителей бюджетных</t>
  </si>
  <si>
    <t>услуг</t>
  </si>
  <si>
    <t>Кструк</t>
  </si>
  <si>
    <t>К масшт</t>
  </si>
  <si>
    <t>В1</t>
  </si>
  <si>
    <t>В2</t>
  </si>
  <si>
    <t>К рассел</t>
  </si>
  <si>
    <t>В3</t>
  </si>
  <si>
    <t>Таблица 11</t>
  </si>
  <si>
    <t>Таблица 12</t>
  </si>
  <si>
    <t>Коэффициент уровня цен</t>
  </si>
  <si>
    <t>к=1+0*0/1+0*0=1</t>
  </si>
  <si>
    <t>Коэффициент стоимости жилищно-коммунальных услуг</t>
  </si>
  <si>
    <t>Кцен</t>
  </si>
  <si>
    <t>(36,78+3,60)/(36,26+3,60)=1,01</t>
  </si>
  <si>
    <t>(31,32+    0)/(36,26+3,60)=0,88</t>
  </si>
  <si>
    <t>(35,35+    0)/(36,26+3,60)=0,89</t>
  </si>
  <si>
    <t>(35,61+    0)/(36,26+3,60)=0,89</t>
  </si>
  <si>
    <t>(31,70+    0)/(36,26+3,60)=0,8</t>
  </si>
  <si>
    <t>(33,55+    0)/(36,26+3,60)=0,84</t>
  </si>
  <si>
    <t>(31,58+    0)/(36,26+3,60)=0,79</t>
  </si>
  <si>
    <t>(35,26+    0)/(36,26+3,60)=0,88</t>
  </si>
  <si>
    <t>(33,60+    0)/(36,26+3,60)=0,84</t>
  </si>
  <si>
    <t>(31,75+    0)/(36,26+3,60)=0,8</t>
  </si>
  <si>
    <t>(36,63+    0)/(36,26+3,60)=0,92</t>
  </si>
  <si>
    <t>(36,26+ 3,60)/(36,26+3,60)=1</t>
  </si>
  <si>
    <t>Таблица 13</t>
  </si>
  <si>
    <t>Таблица 14</t>
  </si>
  <si>
    <t>Коэффициент отдаленности</t>
  </si>
  <si>
    <t>к=1*11191/11191=1</t>
  </si>
  <si>
    <t>Коэффициент дифференциации зар.платы i-го поселения</t>
  </si>
  <si>
    <t>Кiотд</t>
  </si>
  <si>
    <t>Кзп=(Ркi+0,25*НССij/Рнij)/(РК+0,25*см(НСС</t>
  </si>
  <si>
    <t>нсс)/см(рп))*1</t>
  </si>
  <si>
    <t>м.о"Тутгеневка"</t>
  </si>
  <si>
    <t>Таблица 15</t>
  </si>
  <si>
    <t>Коэффициент стоимости предоставления бюджетных услуг</t>
  </si>
  <si>
    <t>Кстоим=А1*Кзп+А2*Кцен+А3*Кжку</t>
  </si>
  <si>
    <t>А1 зп</t>
  </si>
  <si>
    <t>А2 цен</t>
  </si>
  <si>
    <t>А3 жку</t>
  </si>
  <si>
    <t>к стоим</t>
  </si>
  <si>
    <t>0,5*1+0,4*1+0,1*0,96=1</t>
  </si>
  <si>
    <t>0,5*1+0,4-1+0,1*0,94=0,99</t>
  </si>
  <si>
    <t>0,5*1+0,4*1+0,1*0,95=0,99</t>
  </si>
  <si>
    <t>0,5*1+0,4*1+0,1*0,94=0,99</t>
  </si>
  <si>
    <t>0,5*1+0,4*1+0,1*1=1</t>
  </si>
  <si>
    <t>Таблица 16</t>
  </si>
  <si>
    <t>Индекс расходов бюджета i-го поселения</t>
  </si>
  <si>
    <t>Кстом*Кструк*Н/ИБРij</t>
  </si>
  <si>
    <t>Кстоим.</t>
  </si>
  <si>
    <t>К струк</t>
  </si>
  <si>
    <t xml:space="preserve"> Н</t>
  </si>
  <si>
    <t>ИБРij сум</t>
  </si>
  <si>
    <t>ИБРi</t>
  </si>
  <si>
    <t>Таблица 17</t>
  </si>
  <si>
    <t>Уровень бюджетной обеспеченности поселений</t>
  </si>
  <si>
    <t>Боi=ИНПi/ИБРi</t>
  </si>
  <si>
    <t>5,78/0,87=6,64</t>
  </si>
  <si>
    <t>0,49/1,13=0,43</t>
  </si>
  <si>
    <t>0,39/1,18=0,33</t>
  </si>
  <si>
    <t>0,39/0,95=0,41</t>
  </si>
  <si>
    <t>0,29/1,22=0,24</t>
  </si>
  <si>
    <t>0,48/1,04=0,46</t>
  </si>
  <si>
    <t>0,52/1,13=0,46</t>
  </si>
  <si>
    <t>0,32/0,99=0,32</t>
  </si>
  <si>
    <t>0,45/1,03=0,44</t>
  </si>
  <si>
    <t>0,45/1,07=0,42</t>
  </si>
  <si>
    <t>0,55/1,17=0,46</t>
  </si>
  <si>
    <t>0,32/0,94=0,35</t>
  </si>
  <si>
    <t>1/0,85=1,17</t>
  </si>
  <si>
    <t>Таблица 18</t>
  </si>
  <si>
    <t>уровень бюджетной обеспеченности поселений с учетом дотации на 2015 г</t>
  </si>
  <si>
    <t>Уровень бюдж обесп  посел с учетом дотац с обл б-та 2016</t>
  </si>
  <si>
    <t>Уровень бюдж обесп  посел с учетом дотац с обл б-та   2017</t>
  </si>
  <si>
    <t>Боi+1=Боi+Дi обл/(ПП/сумРНij*ИБРi*Рнij)</t>
  </si>
  <si>
    <t>6,64+191,1/(27317/11191*0,87*2643)=                                                               2,19</t>
  </si>
  <si>
    <t>6,64+152,9/(27317/11191*0,87*2643=                                                               2,19</t>
  </si>
  <si>
    <t>0,43+979/(27317/11191*1,13*575)=                                     1,04        1,09                    0,72</t>
  </si>
  <si>
    <t>0,58+1010,2/(27317/11191*1,13*575=                                                                 0,72</t>
  </si>
  <si>
    <t>0,58+816,2/(27317/11191*1,13*575=                                                                 0,72</t>
  </si>
  <si>
    <t>0,33+905,3/(27317/11191*1,18*474)=</t>
  </si>
  <si>
    <t>0,33+934,7/(27317/11191*1,18*474=</t>
  </si>
  <si>
    <t>0,33+805,4/(27317/11191*1,18*474=</t>
  </si>
  <si>
    <t>0,41+1916,8/(27317/11191*0,95*1439)=</t>
  </si>
  <si>
    <t>0,39+1947,7/(27317/11191*0,95*1439=</t>
  </si>
  <si>
    <t>0,39+1730,3/(27317/11191*0,95*1439=</t>
  </si>
  <si>
    <t>0,24+1490,3/(27317/11191*1,22*421)=</t>
  </si>
  <si>
    <t>0,24+1542/(27317/11191*1,22*421=</t>
  </si>
  <si>
    <t>0,24+1351,5/(27317/11191*1,22*421=</t>
  </si>
  <si>
    <t>0,46+891,3/(27317/11191*1,04*673)=</t>
  </si>
  <si>
    <t>0,44+918/(27317/11191*1,04*673=</t>
  </si>
  <si>
    <t>0,44+768/(27317/11191*1,04*673=</t>
  </si>
  <si>
    <t>0,46+1038,1/(27317/11191*1,13*608)=</t>
  </si>
  <si>
    <t>0,61+966,1/(27317/11191*1,13*608=</t>
  </si>
  <si>
    <t>0,61+946,2/(27317/11191*1,13*608=</t>
  </si>
  <si>
    <t>0,32+1262,1/(27317/11191*0,99*929)=</t>
  </si>
  <si>
    <t>0,27+1308,1/(27317/11191*0,99*929=</t>
  </si>
  <si>
    <t>0,27+1095,3/(27317/11191*0,99*929=</t>
  </si>
  <si>
    <t>0,44+902,9/(27317/11191*1,03*674)</t>
  </si>
  <si>
    <t>0,44+903,9/(27317/11191*1,03*674=</t>
  </si>
  <si>
    <t>0,44+813,1/(27317/11191*1,03*674</t>
  </si>
  <si>
    <t>0,42+1308,5/(27317/11191*1,07*850)=</t>
  </si>
  <si>
    <t>0,52+1308,5/(27317/11191*1,07*850=</t>
  </si>
  <si>
    <t>0,52+1144,7/(27317/11191*1,07*850=</t>
  </si>
  <si>
    <t>0,46+845,1/(27317/11191*1,17*496)=</t>
  </si>
  <si>
    <t>0,61+869/(27317/11191*1,17*496=</t>
  </si>
  <si>
    <t>0,61+719,1/(27317/11191*1,17*496=</t>
  </si>
  <si>
    <t>0,35+1904/(27317/11191*0,94*1409)=</t>
  </si>
  <si>
    <t>0,4+1891,1/(27317/11191*0,94*1409=</t>
  </si>
  <si>
    <t>0,4+1731,9/(27317/11191*0,94*1409=</t>
  </si>
  <si>
    <t>1,17+13601,1(27317/11191*0,85*11191)=</t>
  </si>
  <si>
    <t>1,17+13744,2(27317/11191*0,85*11191=</t>
  </si>
  <si>
    <t>1,17+12074,6(27317/11191*0,85*11191=</t>
  </si>
  <si>
    <t>Таблица 19</t>
  </si>
  <si>
    <t>Дмин=0,075*(НД+ДВБОМР)-Нден</t>
  </si>
  <si>
    <t>Дмин=0,075*(24546+30293,6)-0=4110</t>
  </si>
  <si>
    <t>Дмин=0,075*(25221+29327,9)-0=4090</t>
  </si>
  <si>
    <t>Дмин=0,075*(25892+28250,1)-0=4060</t>
  </si>
  <si>
    <t>Уровень максимальной бюджетной обеспеченности поселений 2015г</t>
  </si>
  <si>
    <t>Уровень максимальной бюджетной обеспеченности поселений на 2016 г</t>
  </si>
  <si>
    <t>Уровень максимальной бюджетной обеспеченности поселений на 2017 г</t>
  </si>
  <si>
    <t>Бмакс=Дмин/(ПП/суммРНij)+сумм(БОк+1*ИБРк*РНк)</t>
  </si>
  <si>
    <t xml:space="preserve">итого                                                    </t>
  </si>
  <si>
    <t>4288/(27317/11191)+10378/8386                                              1,24</t>
  </si>
  <si>
    <t>4267/(27317/11191)+10368/8386</t>
  </si>
  <si>
    <t>4238/(27317/11191)+10357/8386</t>
  </si>
  <si>
    <t>Таблица 20</t>
  </si>
  <si>
    <t>2015 г</t>
  </si>
  <si>
    <t>2016 г</t>
  </si>
  <si>
    <t>Размер дотации на выравнивание уровня бюджетной обеспеченности на 2014 год</t>
  </si>
  <si>
    <t>Размер дотации на выравнивание уровня бюджетной обеспеченности на 2015год</t>
  </si>
  <si>
    <t>Размер дотации на выравнивание уровня бюджетной обеспеченности на 2017 год</t>
  </si>
  <si>
    <t>Дi=ПП/суммРН*(Бомакс-БО+1)*ИБР*РН</t>
  </si>
  <si>
    <t>Дi=ПП/суммРН</t>
  </si>
  <si>
    <t>27317/11191*(1,2-6,67)*0,87*2643=                  0                                              0</t>
  </si>
  <si>
    <t>27317/11191*(1,2-6,67)*0,87*2643=                                                               0</t>
  </si>
  <si>
    <t>27317/11191*(1,2-6,67)*0,87*2643=</t>
  </si>
  <si>
    <t>27317/11191*(1,2-1,04)*1,13*575=                    244              260                                                   0,72</t>
  </si>
  <si>
    <t>27317/11191*(1,2-1,04)*1,13*575=                                                                 0,72</t>
  </si>
  <si>
    <t>27317/11191*(1,2-1,04)*1,13*575=</t>
  </si>
  <si>
    <t>27317/11191*(1,2-1,00)*1,18*474=</t>
  </si>
  <si>
    <t>27317/11191*(1,2-0,97)*0,95*1439=                  767</t>
  </si>
  <si>
    <t>27317/11191*(1,2-0,97)*0,95*1439=</t>
  </si>
  <si>
    <t>27317/11191*(1,2-1,42)*1,22*421=</t>
  </si>
  <si>
    <t>27317/11191*(1,2-1,00)*1,04*673=</t>
  </si>
  <si>
    <t>27317/11191*(1,2-1,04)*1,13*608=                 268</t>
  </si>
  <si>
    <t>27317/11191*(1,2-1,04)*1,13*608=</t>
  </si>
  <si>
    <t>27317/11191*(1,2-0,91)*0,99*929=</t>
  </si>
  <si>
    <t>27317/11191*(1,2-0,94)*0,99*929=</t>
  </si>
  <si>
    <t>27317/11191*(1,2-0,98)*1,03*674=</t>
  </si>
  <si>
    <t>27317/11191*(1,2--0,98)*1,03*674=</t>
  </si>
  <si>
    <t>27317/11191*(1,2-1,01)*1,07*850=</t>
  </si>
  <si>
    <t>27317/11191*(1,2--1,01)*1,07*850=</t>
  </si>
  <si>
    <t>27317/11191*(1,2-1,00)*1,17*496=                  284</t>
  </si>
  <si>
    <t>27317/11191*(1,2-1,00)*1,17*496=</t>
  </si>
  <si>
    <t>27317/11191*(1,2-1,00)*1,17*497=</t>
  </si>
  <si>
    <t>27317/11191*(1,2-0,97)*0,94*1409=                  741</t>
  </si>
  <si>
    <t>27317/11191*(1,2-0,97)*0,94*1418=</t>
  </si>
  <si>
    <t>от 29 декабря 2014г № 4/4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</si>
</sst>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indexed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12"/>
      <name val="Arial Cyr"/>
      <charset val="204"/>
    </font>
    <font>
      <sz val="10"/>
      <color indexed="12"/>
      <name val="Arial Cyr"/>
      <charset val="204"/>
    </font>
    <font>
      <sz val="8"/>
      <color indexed="17"/>
      <name val="Arial Cyr"/>
      <charset val="204"/>
    </font>
    <font>
      <sz val="8"/>
      <color indexed="53"/>
      <name val="Arial Cyr"/>
      <charset val="204"/>
    </font>
    <font>
      <sz val="10"/>
      <color indexed="1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6" xfId="0" applyFont="1" applyBorder="1"/>
    <xf numFmtId="0" fontId="2" fillId="0" borderId="3" xfId="0" applyFont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8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4" xfId="0" applyFont="1" applyBorder="1"/>
    <xf numFmtId="49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2" fillId="0" borderId="4" xfId="0" applyFont="1" applyFill="1" applyBorder="1"/>
    <xf numFmtId="0" fontId="8" fillId="0" borderId="4" xfId="0" applyFont="1" applyBorder="1"/>
    <xf numFmtId="0" fontId="8" fillId="0" borderId="8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Fill="1" applyBorder="1"/>
    <xf numFmtId="0" fontId="6" fillId="0" borderId="4" xfId="0" applyFont="1" applyFill="1" applyBorder="1"/>
    <xf numFmtId="0" fontId="9" fillId="0" borderId="4" xfId="0" applyFont="1" applyFill="1" applyBorder="1"/>
    <xf numFmtId="0" fontId="9" fillId="0" borderId="0" xfId="0" applyFont="1" applyBorder="1"/>
    <xf numFmtId="0" fontId="9" fillId="0" borderId="8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Border="1"/>
    <xf numFmtId="49" fontId="4" fillId="0" borderId="6" xfId="0" applyNumberFormat="1" applyFont="1" applyBorder="1" applyAlignment="1"/>
    <xf numFmtId="0" fontId="7" fillId="0" borderId="0" xfId="0" applyFont="1" applyBorder="1"/>
    <xf numFmtId="0" fontId="7" fillId="0" borderId="8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0" fillId="0" borderId="4" xfId="0" applyFont="1" applyBorder="1"/>
    <xf numFmtId="49" fontId="0" fillId="0" borderId="6" xfId="0" applyNumberFormat="1" applyFont="1" applyBorder="1" applyAlignment="1">
      <alignment horizontal="center"/>
    </xf>
    <xf numFmtId="0" fontId="7" fillId="0" borderId="4" xfId="0" applyFont="1" applyFill="1" applyBorder="1"/>
    <xf numFmtId="0" fontId="0" fillId="0" borderId="4" xfId="0" applyBorder="1"/>
    <xf numFmtId="49" fontId="11" fillId="0" borderId="6" xfId="0" applyNumberFormat="1" applyFont="1" applyBorder="1" applyAlignment="1">
      <alignment horizontal="center"/>
    </xf>
    <xf numFmtId="0" fontId="7" fillId="0" borderId="1" xfId="0" applyFont="1" applyBorder="1"/>
    <xf numFmtId="0" fontId="4" fillId="0" borderId="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7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6" fillId="0" borderId="0" xfId="0" applyFont="1" applyFill="1" applyBorder="1"/>
    <xf numFmtId="0" fontId="4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1" fillId="0" borderId="3" xfId="0" applyNumberFormat="1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49" fontId="5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9" fillId="0" borderId="0" xfId="0" applyFont="1"/>
    <xf numFmtId="0" fontId="19" fillId="0" borderId="14" xfId="0" applyFont="1" applyBorder="1"/>
    <xf numFmtId="0" fontId="19" fillId="0" borderId="1" xfId="0" applyFont="1" applyBorder="1"/>
    <xf numFmtId="0" fontId="19" fillId="0" borderId="7" xfId="0" applyFont="1" applyBorder="1"/>
    <xf numFmtId="0" fontId="19" fillId="0" borderId="3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13" xfId="0" applyFont="1" applyBorder="1"/>
    <xf numFmtId="0" fontId="19" fillId="0" borderId="5" xfId="0" applyFont="1" applyBorder="1"/>
    <xf numFmtId="0" fontId="19" fillId="0" borderId="12" xfId="0" applyFont="1" applyBorder="1"/>
    <xf numFmtId="0" fontId="19" fillId="0" borderId="12" xfId="0" applyFont="1" applyFill="1" applyBorder="1"/>
    <xf numFmtId="165" fontId="19" fillId="0" borderId="12" xfId="0" applyNumberFormat="1" applyFont="1" applyBorder="1"/>
    <xf numFmtId="0" fontId="19" fillId="0" borderId="15" xfId="0" applyFont="1" applyBorder="1"/>
    <xf numFmtId="0" fontId="19" fillId="0" borderId="8" xfId="0" applyFont="1" applyBorder="1"/>
    <xf numFmtId="0" fontId="19" fillId="0" borderId="0" xfId="0" applyFont="1" applyFill="1" applyBorder="1"/>
    <xf numFmtId="0" fontId="3" fillId="0" borderId="0" xfId="0" applyFont="1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9" fillId="0" borderId="9" xfId="0" applyFont="1" applyFill="1" applyBorder="1"/>
    <xf numFmtId="0" fontId="19" fillId="0" borderId="0" xfId="0" applyFont="1" applyBorder="1"/>
    <xf numFmtId="0" fontId="19" fillId="0" borderId="13" xfId="0" applyFont="1" applyFill="1" applyBorder="1"/>
    <xf numFmtId="0" fontId="0" fillId="0" borderId="15" xfId="0" applyBorder="1"/>
    <xf numFmtId="0" fontId="0" fillId="0" borderId="1" xfId="0" applyBorder="1"/>
    <xf numFmtId="0" fontId="0" fillId="0" borderId="7" xfId="0" applyBorder="1"/>
    <xf numFmtId="0" fontId="0" fillId="0" borderId="10" xfId="0" applyBorder="1"/>
    <xf numFmtId="0" fontId="3" fillId="0" borderId="5" xfId="0" applyFont="1" applyBorder="1"/>
    <xf numFmtId="0" fontId="0" fillId="0" borderId="5" xfId="0" applyBorder="1"/>
    <xf numFmtId="164" fontId="19" fillId="0" borderId="12" xfId="0" applyNumberFormat="1" applyFont="1" applyBorder="1"/>
    <xf numFmtId="0" fontId="5" fillId="0" borderId="12" xfId="0" applyFont="1" applyBorder="1"/>
    <xf numFmtId="0" fontId="0" fillId="0" borderId="14" xfId="0" applyBorder="1"/>
    <xf numFmtId="2" fontId="19" fillId="0" borderId="12" xfId="0" applyNumberFormat="1" applyFont="1" applyBorder="1"/>
    <xf numFmtId="2" fontId="19" fillId="0" borderId="12" xfId="0" applyNumberFormat="1" applyFont="1" applyFill="1" applyBorder="1"/>
    <xf numFmtId="0" fontId="19" fillId="0" borderId="2" xfId="0" applyFont="1" applyBorder="1"/>
    <xf numFmtId="0" fontId="19" fillId="0" borderId="4" xfId="0" applyFont="1" applyBorder="1"/>
    <xf numFmtId="0" fontId="0" fillId="0" borderId="8" xfId="0" applyBorder="1"/>
    <xf numFmtId="0" fontId="19" fillId="0" borderId="4" xfId="0" applyFont="1" applyFill="1" applyBorder="1"/>
    <xf numFmtId="0" fontId="5" fillId="0" borderId="9" xfId="0" applyFont="1" applyBorder="1"/>
    <xf numFmtId="0" fontId="5" fillId="0" borderId="10" xfId="0" applyFont="1" applyBorder="1"/>
    <xf numFmtId="165" fontId="19" fillId="0" borderId="8" xfId="0" applyNumberFormat="1" applyFont="1" applyBorder="1"/>
    <xf numFmtId="0" fontId="21" fillId="0" borderId="9" xfId="0" applyFont="1" applyBorder="1"/>
    <xf numFmtId="0" fontId="21" fillId="0" borderId="11" xfId="0" applyFont="1" applyBorder="1"/>
    <xf numFmtId="0" fontId="22" fillId="0" borderId="10" xfId="0" applyFont="1" applyBorder="1"/>
    <xf numFmtId="0" fontId="21" fillId="0" borderId="4" xfId="0" applyFont="1" applyFill="1" applyBorder="1"/>
    <xf numFmtId="0" fontId="21" fillId="0" borderId="0" xfId="0" applyFont="1" applyFill="1" applyBorder="1"/>
    <xf numFmtId="0" fontId="21" fillId="0" borderId="4" xfId="0" applyFont="1" applyBorder="1"/>
    <xf numFmtId="0" fontId="21" fillId="0" borderId="0" xfId="0" applyFont="1" applyBorder="1"/>
    <xf numFmtId="0" fontId="21" fillId="0" borderId="12" xfId="0" applyFont="1" applyFill="1" applyBorder="1"/>
    <xf numFmtId="0" fontId="21" fillId="0" borderId="12" xfId="0" applyFont="1" applyBorder="1"/>
    <xf numFmtId="0" fontId="21" fillId="0" borderId="10" xfId="0" applyFont="1" applyBorder="1"/>
    <xf numFmtId="0" fontId="23" fillId="0" borderId="12" xfId="0" applyFont="1" applyFill="1" applyBorder="1"/>
    <xf numFmtId="0" fontId="23" fillId="0" borderId="12" xfId="0" applyFont="1" applyBorder="1"/>
    <xf numFmtId="0" fontId="24" fillId="0" borderId="11" xfId="0" applyFont="1" applyBorder="1"/>
    <xf numFmtId="0" fontId="0" fillId="0" borderId="0" xfId="0" applyFill="1" applyBorder="1"/>
    <xf numFmtId="0" fontId="22" fillId="0" borderId="12" xfId="0" applyFont="1" applyBorder="1"/>
    <xf numFmtId="0" fontId="22" fillId="0" borderId="9" xfId="0" applyFont="1" applyBorder="1"/>
    <xf numFmtId="0" fontId="22" fillId="0" borderId="7" xfId="0" applyFont="1" applyBorder="1"/>
    <xf numFmtId="0" fontId="22" fillId="0" borderId="2" xfId="0" applyFont="1" applyBorder="1"/>
    <xf numFmtId="0" fontId="22" fillId="0" borderId="11" xfId="0" applyFont="1" applyBorder="1"/>
    <xf numFmtId="0" fontId="21" fillId="0" borderId="8" xfId="0" applyFont="1" applyBorder="1"/>
    <xf numFmtId="0" fontId="22" fillId="0" borderId="0" xfId="0" applyFont="1" applyBorder="1"/>
    <xf numFmtId="0" fontId="22" fillId="0" borderId="8" xfId="0" applyFont="1" applyBorder="1"/>
    <xf numFmtId="0" fontId="21" fillId="0" borderId="13" xfId="0" applyFont="1" applyBorder="1"/>
    <xf numFmtId="0" fontId="21" fillId="0" borderId="15" xfId="0" applyFont="1" applyBorder="1"/>
    <xf numFmtId="0" fontId="22" fillId="0" borderId="14" xfId="0" applyFont="1" applyBorder="1"/>
    <xf numFmtId="0" fontId="22" fillId="0" borderId="15" xfId="0" applyFont="1" applyBorder="1"/>
    <xf numFmtId="0" fontId="25" fillId="0" borderId="4" xfId="0" applyFont="1" applyBorder="1"/>
    <xf numFmtId="0" fontId="21" fillId="0" borderId="5" xfId="0" applyFont="1" applyBorder="1"/>
    <xf numFmtId="0" fontId="21" fillId="0" borderId="14" xfId="0" applyFont="1" applyBorder="1"/>
    <xf numFmtId="0" fontId="5" fillId="2" borderId="12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19" fillId="2" borderId="12" xfId="0" applyFont="1" applyFill="1" applyBorder="1"/>
    <xf numFmtId="0" fontId="19" fillId="2" borderId="9" xfId="0" applyFont="1" applyFill="1" applyBorder="1"/>
    <xf numFmtId="0" fontId="19" fillId="2" borderId="4" xfId="0" applyFont="1" applyFill="1" applyBorder="1"/>
    <xf numFmtId="0" fontId="19" fillId="2" borderId="0" xfId="0" applyFont="1" applyFill="1" applyBorder="1"/>
    <xf numFmtId="0" fontId="20" fillId="0" borderId="0" xfId="0" applyFont="1" applyBorder="1"/>
    <xf numFmtId="0" fontId="20" fillId="0" borderId="0" xfId="0" applyFont="1"/>
    <xf numFmtId="0" fontId="19" fillId="0" borderId="0" xfId="0" applyFont="1" applyAlignment="1">
      <alignment horizontal="right"/>
    </xf>
    <xf numFmtId="0" fontId="19" fillId="0" borderId="6" xfId="0" applyFont="1" applyBorder="1"/>
    <xf numFmtId="0" fontId="19" fillId="0" borderId="10" xfId="0" applyFont="1" applyFill="1" applyBorder="1"/>
    <xf numFmtId="0" fontId="19" fillId="0" borderId="14" xfId="0" applyFont="1" applyFill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0" fillId="0" borderId="14" xfId="0" applyBorder="1" applyAlignment="1">
      <alignment vertical="justify" wrapText="1"/>
    </xf>
    <xf numFmtId="0" fontId="4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opLeftCell="A142" workbookViewId="0">
      <selection sqref="A1:J156"/>
    </sheetView>
  </sheetViews>
  <sheetFormatPr defaultRowHeight="15"/>
  <sheetData>
    <row r="1" spans="1:9">
      <c r="A1" s="1"/>
      <c r="B1" s="1"/>
      <c r="C1" s="1"/>
      <c r="D1" s="1"/>
      <c r="E1" s="2" t="s">
        <v>0</v>
      </c>
      <c r="F1" s="2"/>
      <c r="G1" s="1"/>
      <c r="H1" s="1"/>
    </row>
    <row r="2" spans="1:9">
      <c r="A2" s="1"/>
      <c r="B2" s="1"/>
      <c r="C2" s="1"/>
      <c r="D2" s="1"/>
      <c r="E2" s="2" t="s">
        <v>1</v>
      </c>
      <c r="F2" s="2"/>
      <c r="G2" s="1"/>
      <c r="H2" s="1"/>
    </row>
    <row r="3" spans="1:9">
      <c r="A3" s="1"/>
      <c r="B3" s="1"/>
      <c r="C3" s="1"/>
      <c r="D3" s="1"/>
      <c r="E3" s="2" t="s">
        <v>2</v>
      </c>
      <c r="F3" s="2"/>
      <c r="G3" s="1"/>
      <c r="H3" s="1"/>
    </row>
    <row r="4" spans="1:9">
      <c r="A4" s="1"/>
      <c r="B4" s="1"/>
      <c r="C4" s="1"/>
      <c r="D4" s="1"/>
      <c r="E4" s="2" t="s">
        <v>3</v>
      </c>
      <c r="F4" s="2"/>
      <c r="G4" s="1"/>
      <c r="H4" s="1"/>
    </row>
    <row r="5" spans="1:9">
      <c r="A5" s="1"/>
      <c r="B5" s="1"/>
      <c r="C5" s="1"/>
      <c r="D5" s="1"/>
      <c r="E5" s="2" t="s">
        <v>4</v>
      </c>
      <c r="F5" s="2"/>
      <c r="G5" s="1"/>
      <c r="H5" s="1"/>
    </row>
    <row r="6" spans="1:9">
      <c r="A6" s="1"/>
      <c r="B6" s="1"/>
      <c r="C6" s="1"/>
      <c r="D6" s="1"/>
      <c r="E6" s="2"/>
      <c r="F6" s="2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3" t="s">
        <v>5</v>
      </c>
      <c r="B8" s="3"/>
      <c r="C8" s="4"/>
      <c r="D8" s="3"/>
      <c r="E8" s="4"/>
      <c r="F8" s="4"/>
      <c r="G8" s="3"/>
      <c r="H8" s="4"/>
    </row>
    <row r="9" spans="1:9">
      <c r="A9" s="5" t="s">
        <v>6</v>
      </c>
      <c r="B9" s="3"/>
      <c r="C9" s="4"/>
      <c r="D9" s="3"/>
      <c r="E9" s="4"/>
      <c r="F9" s="4"/>
      <c r="G9" s="3"/>
      <c r="H9" s="4"/>
    </row>
    <row r="10" spans="1:9">
      <c r="A10" s="5"/>
      <c r="B10" s="3"/>
      <c r="C10" s="4"/>
      <c r="D10" s="3"/>
      <c r="E10" s="4"/>
      <c r="F10" s="4"/>
      <c r="G10" s="3"/>
      <c r="H10" s="4"/>
    </row>
    <row r="11" spans="1:9">
      <c r="A11" s="5"/>
      <c r="B11" s="3"/>
      <c r="C11" s="4"/>
      <c r="D11" s="3"/>
      <c r="E11" s="4"/>
      <c r="F11" s="4"/>
      <c r="G11" s="3"/>
      <c r="H11" s="4"/>
    </row>
    <row r="12" spans="1:9">
      <c r="A12" s="5"/>
      <c r="B12" s="3"/>
      <c r="C12" s="4"/>
      <c r="D12" s="3"/>
      <c r="E12" s="4"/>
      <c r="F12" s="4"/>
      <c r="G12" s="3"/>
      <c r="H12" s="4"/>
    </row>
    <row r="13" spans="1:9">
      <c r="A13" s="1"/>
      <c r="B13" s="1"/>
      <c r="C13" s="1"/>
      <c r="D13" s="1"/>
      <c r="E13" s="1"/>
      <c r="F13" s="1"/>
      <c r="G13" s="1" t="s">
        <v>7</v>
      </c>
      <c r="H13" s="1"/>
    </row>
    <row r="14" spans="1:9">
      <c r="A14" s="6" t="s">
        <v>8</v>
      </c>
      <c r="B14" s="7"/>
      <c r="C14" s="7"/>
      <c r="D14" s="7"/>
      <c r="E14" s="7"/>
      <c r="F14" s="8"/>
      <c r="G14" s="9" t="s">
        <v>9</v>
      </c>
      <c r="H14" s="9">
        <v>2015</v>
      </c>
      <c r="I14" s="10"/>
    </row>
    <row r="15" spans="1:9">
      <c r="A15" s="11"/>
      <c r="B15" s="4"/>
      <c r="C15" s="4"/>
      <c r="D15" s="4"/>
      <c r="E15" s="4"/>
      <c r="F15" s="10"/>
      <c r="G15" s="12" t="s">
        <v>10</v>
      </c>
      <c r="H15" s="13"/>
      <c r="I15" s="10"/>
    </row>
    <row r="16" spans="1:9">
      <c r="A16" s="14"/>
      <c r="B16" s="15"/>
      <c r="C16" s="15"/>
      <c r="D16" s="15"/>
      <c r="E16" s="15"/>
      <c r="F16" s="16"/>
      <c r="G16" s="17"/>
      <c r="H16" s="18"/>
      <c r="I16" s="4"/>
    </row>
    <row r="17" spans="1:9">
      <c r="A17" s="19" t="s">
        <v>11</v>
      </c>
      <c r="B17" s="3"/>
      <c r="C17" s="3"/>
      <c r="D17" s="3"/>
      <c r="E17" s="3"/>
      <c r="F17" s="20"/>
      <c r="G17" s="21" t="s">
        <v>12</v>
      </c>
      <c r="H17" s="22">
        <f>H19+H21+H23+H24+H26+H27+H28</f>
        <v>21040.899999999998</v>
      </c>
      <c r="I17" s="23"/>
    </row>
    <row r="18" spans="1:9">
      <c r="A18" s="24" t="s">
        <v>13</v>
      </c>
      <c r="B18" s="25"/>
      <c r="C18" s="25"/>
      <c r="D18" s="25"/>
      <c r="E18" s="25"/>
      <c r="F18" s="26"/>
      <c r="G18" s="27"/>
      <c r="H18" s="28"/>
      <c r="I18" s="29"/>
    </row>
    <row r="19" spans="1:9">
      <c r="A19" s="24" t="s">
        <v>14</v>
      </c>
      <c r="B19" s="25"/>
      <c r="C19" s="25"/>
      <c r="D19" s="25"/>
      <c r="E19" s="25"/>
      <c r="F19" s="26"/>
      <c r="G19" s="27" t="s">
        <v>15</v>
      </c>
      <c r="H19" s="28">
        <v>780.9</v>
      </c>
      <c r="I19" s="29"/>
    </row>
    <row r="20" spans="1:9">
      <c r="A20" s="24" t="s">
        <v>16</v>
      </c>
      <c r="B20" s="3"/>
      <c r="C20" s="3"/>
      <c r="D20" s="3"/>
      <c r="E20" s="3"/>
      <c r="F20" s="20"/>
      <c r="G20" s="21"/>
      <c r="H20" s="22"/>
      <c r="I20" s="23"/>
    </row>
    <row r="21" spans="1:9">
      <c r="A21" s="24" t="s">
        <v>17</v>
      </c>
      <c r="B21" s="3"/>
      <c r="C21" s="3"/>
      <c r="D21" s="3"/>
      <c r="E21" s="3"/>
      <c r="F21" s="20"/>
      <c r="G21" s="27" t="s">
        <v>18</v>
      </c>
      <c r="H21" s="28">
        <v>484.5</v>
      </c>
      <c r="I21" s="29"/>
    </row>
    <row r="22" spans="1:9">
      <c r="A22" s="30" t="s">
        <v>19</v>
      </c>
      <c r="B22" s="4"/>
      <c r="C22" s="4"/>
      <c r="D22" s="4"/>
      <c r="E22" s="4"/>
      <c r="F22" s="31"/>
      <c r="G22" s="32"/>
      <c r="H22" s="33"/>
      <c r="I22" s="34"/>
    </row>
    <row r="23" spans="1:9">
      <c r="A23" s="30" t="s">
        <v>20</v>
      </c>
      <c r="B23" s="35"/>
      <c r="C23" s="35"/>
      <c r="D23" s="35"/>
      <c r="E23" s="35"/>
      <c r="F23" s="36"/>
      <c r="G23" s="37" t="s">
        <v>21</v>
      </c>
      <c r="H23" s="38">
        <f>12337.5-400</f>
        <v>11937.5</v>
      </c>
      <c r="I23" s="39"/>
    </row>
    <row r="24" spans="1:9">
      <c r="A24" s="30" t="s">
        <v>22</v>
      </c>
      <c r="B24" s="35"/>
      <c r="C24" s="35"/>
      <c r="D24" s="35"/>
      <c r="E24" s="35"/>
      <c r="F24" s="36"/>
      <c r="G24" s="37" t="s">
        <v>23</v>
      </c>
      <c r="H24" s="38"/>
      <c r="I24" s="39"/>
    </row>
    <row r="25" spans="1:9">
      <c r="A25" s="30" t="s">
        <v>24</v>
      </c>
      <c r="B25" s="35"/>
      <c r="C25" s="35"/>
      <c r="D25" s="35"/>
      <c r="E25" s="35"/>
      <c r="F25" s="36"/>
      <c r="G25" s="37"/>
      <c r="H25" s="38"/>
      <c r="I25" s="39"/>
    </row>
    <row r="26" spans="1:9">
      <c r="A26" s="30" t="s">
        <v>25</v>
      </c>
      <c r="B26" s="35"/>
      <c r="C26" s="35"/>
      <c r="D26" s="35"/>
      <c r="E26" s="35"/>
      <c r="F26" s="36"/>
      <c r="G26" s="37" t="s">
        <v>26</v>
      </c>
      <c r="H26" s="38">
        <v>4974.7</v>
      </c>
      <c r="I26" s="39"/>
    </row>
    <row r="27" spans="1:9">
      <c r="A27" s="30" t="s">
        <v>27</v>
      </c>
      <c r="B27" s="35"/>
      <c r="C27" s="35"/>
      <c r="D27" s="35"/>
      <c r="E27" s="35"/>
      <c r="F27" s="36"/>
      <c r="G27" s="37" t="s">
        <v>28</v>
      </c>
      <c r="H27" s="38">
        <v>100</v>
      </c>
      <c r="I27" s="39"/>
    </row>
    <row r="28" spans="1:9">
      <c r="A28" s="30" t="s">
        <v>29</v>
      </c>
      <c r="B28" s="35"/>
      <c r="C28" s="35"/>
      <c r="D28" s="35"/>
      <c r="E28" s="35"/>
      <c r="F28" s="36"/>
      <c r="G28" s="37" t="s">
        <v>30</v>
      </c>
      <c r="H28" s="38">
        <v>2763.3</v>
      </c>
      <c r="I28" s="39"/>
    </row>
    <row r="29" spans="1:9">
      <c r="A29" s="11"/>
      <c r="B29" s="4"/>
      <c r="C29" s="4"/>
      <c r="D29" s="4"/>
      <c r="E29" s="4"/>
      <c r="F29" s="31"/>
      <c r="G29" s="32"/>
      <c r="H29" s="33"/>
      <c r="I29" s="34"/>
    </row>
    <row r="30" spans="1:9">
      <c r="A30" s="40" t="s">
        <v>31</v>
      </c>
      <c r="B30" s="4"/>
      <c r="C30" s="4"/>
      <c r="D30" s="4"/>
      <c r="E30" s="4"/>
      <c r="F30" s="31"/>
      <c r="G30" s="41" t="s">
        <v>32</v>
      </c>
      <c r="H30" s="42">
        <f>H32+H31</f>
        <v>616.5</v>
      </c>
      <c r="I30" s="43"/>
    </row>
    <row r="31" spans="1:9">
      <c r="A31" s="44" t="s">
        <v>33</v>
      </c>
      <c r="B31" s="35"/>
      <c r="C31" s="35"/>
      <c r="D31" s="35"/>
      <c r="E31" s="35"/>
      <c r="F31" s="36"/>
      <c r="G31" s="27" t="s">
        <v>34</v>
      </c>
      <c r="H31" s="28">
        <v>300</v>
      </c>
      <c r="I31" s="43"/>
    </row>
    <row r="32" spans="1:9">
      <c r="A32" s="30" t="s">
        <v>35</v>
      </c>
      <c r="B32" s="35"/>
      <c r="C32" s="35"/>
      <c r="D32" s="35"/>
      <c r="E32" s="35"/>
      <c r="F32" s="36"/>
      <c r="G32" s="37" t="s">
        <v>36</v>
      </c>
      <c r="H32" s="38">
        <v>316.5</v>
      </c>
      <c r="I32" s="39"/>
    </row>
    <row r="33" spans="1:9">
      <c r="A33" s="11"/>
      <c r="B33" s="4"/>
      <c r="C33" s="4"/>
      <c r="D33" s="4"/>
      <c r="E33" s="4"/>
      <c r="F33" s="31"/>
      <c r="G33" s="32"/>
      <c r="H33" s="33"/>
      <c r="I33" s="34"/>
    </row>
    <row r="34" spans="1:9">
      <c r="A34" s="11" t="s">
        <v>37</v>
      </c>
      <c r="B34" s="4"/>
      <c r="C34" s="4"/>
      <c r="D34" s="4"/>
      <c r="E34" s="4"/>
      <c r="F34" s="31"/>
      <c r="G34" s="32" t="s">
        <v>38</v>
      </c>
      <c r="H34" s="33">
        <f>H35</f>
        <v>400</v>
      </c>
      <c r="I34" s="34"/>
    </row>
    <row r="35" spans="1:9">
      <c r="A35" s="30" t="s">
        <v>39</v>
      </c>
      <c r="B35" s="4"/>
      <c r="C35" s="4"/>
      <c r="D35" s="4"/>
      <c r="E35" s="4"/>
      <c r="F35" s="31"/>
      <c r="G35" s="37" t="s">
        <v>40</v>
      </c>
      <c r="H35" s="38">
        <v>400</v>
      </c>
      <c r="I35" s="34"/>
    </row>
    <row r="36" spans="1:9">
      <c r="A36" s="11"/>
      <c r="B36" s="4"/>
      <c r="C36" s="4"/>
      <c r="D36" s="4"/>
      <c r="E36" s="4"/>
      <c r="F36" s="31"/>
      <c r="G36" s="32"/>
      <c r="H36" s="33"/>
      <c r="I36" s="34"/>
    </row>
    <row r="37" spans="1:9">
      <c r="A37" s="11" t="s">
        <v>41</v>
      </c>
      <c r="B37" s="35"/>
      <c r="C37" s="35"/>
      <c r="D37" s="35"/>
      <c r="E37" s="35"/>
      <c r="F37" s="36"/>
      <c r="G37" s="32" t="s">
        <v>42</v>
      </c>
      <c r="H37" s="33">
        <f>H38</f>
        <v>351.3</v>
      </c>
      <c r="I37" s="39"/>
    </row>
    <row r="38" spans="1:9">
      <c r="A38" s="30" t="s">
        <v>43</v>
      </c>
      <c r="B38" s="35"/>
      <c r="C38" s="35"/>
      <c r="D38" s="35"/>
      <c r="E38" s="35"/>
      <c r="F38" s="36"/>
      <c r="G38" s="37" t="s">
        <v>44</v>
      </c>
      <c r="H38" s="38">
        <f>400-48.7</f>
        <v>351.3</v>
      </c>
      <c r="I38" s="39"/>
    </row>
    <row r="39" spans="1:9">
      <c r="A39" s="45"/>
      <c r="B39" s="4"/>
      <c r="C39" s="4"/>
      <c r="D39" s="4"/>
      <c r="E39" s="4"/>
      <c r="F39" s="31"/>
      <c r="G39" s="32"/>
      <c r="H39" s="33"/>
      <c r="I39" s="34"/>
    </row>
    <row r="40" spans="1:9">
      <c r="A40" s="19" t="s">
        <v>45</v>
      </c>
      <c r="B40" s="3"/>
      <c r="C40" s="3"/>
      <c r="D40" s="3"/>
      <c r="E40" s="3"/>
      <c r="F40" s="20"/>
      <c r="G40" s="21" t="s">
        <v>46</v>
      </c>
      <c r="H40" s="22">
        <f>H41+H42+H44+H43</f>
        <v>233952.90000000002</v>
      </c>
      <c r="I40" s="23"/>
    </row>
    <row r="41" spans="1:9">
      <c r="A41" s="46" t="s">
        <v>47</v>
      </c>
      <c r="B41" s="4"/>
      <c r="C41" s="4"/>
      <c r="D41" s="4"/>
      <c r="E41" s="4"/>
      <c r="F41" s="47"/>
      <c r="G41" s="48" t="s">
        <v>48</v>
      </c>
      <c r="H41" s="38">
        <v>50946.5</v>
      </c>
      <c r="I41" s="39"/>
    </row>
    <row r="42" spans="1:9">
      <c r="A42" s="46" t="s">
        <v>49</v>
      </c>
      <c r="B42" s="49"/>
      <c r="C42" s="49"/>
      <c r="D42" s="49"/>
      <c r="E42" s="49"/>
      <c r="F42" s="47"/>
      <c r="G42" s="48" t="s">
        <v>50</v>
      </c>
      <c r="H42" s="38">
        <f>161204.9+13281.1+1514-305-470.9</f>
        <v>175224.1</v>
      </c>
      <c r="I42" s="39"/>
    </row>
    <row r="43" spans="1:9">
      <c r="A43" s="50" t="s">
        <v>51</v>
      </c>
      <c r="B43" s="49"/>
      <c r="C43" s="49"/>
      <c r="D43" s="49"/>
      <c r="E43" s="49"/>
      <c r="F43" s="47"/>
      <c r="G43" s="48" t="s">
        <v>52</v>
      </c>
      <c r="H43" s="38">
        <v>2231.1</v>
      </c>
      <c r="I43" s="39"/>
    </row>
    <row r="44" spans="1:9">
      <c r="A44" s="46" t="s">
        <v>53</v>
      </c>
      <c r="B44" s="4"/>
      <c r="C44" s="4"/>
      <c r="D44" s="4"/>
      <c r="E44" s="4"/>
      <c r="F44" s="47"/>
      <c r="G44" s="48" t="s">
        <v>54</v>
      </c>
      <c r="H44" s="38">
        <v>5551.2</v>
      </c>
      <c r="I44" s="39"/>
    </row>
    <row r="45" spans="1:9">
      <c r="A45" s="46"/>
      <c r="B45" s="4"/>
      <c r="C45" s="4"/>
      <c r="D45" s="4"/>
      <c r="E45" s="4"/>
      <c r="F45" s="47"/>
      <c r="G45" s="48"/>
      <c r="H45" s="33"/>
      <c r="I45" s="34"/>
    </row>
    <row r="46" spans="1:9">
      <c r="A46" s="19" t="s">
        <v>55</v>
      </c>
      <c r="B46" s="3"/>
      <c r="C46" s="3"/>
      <c r="D46" s="3"/>
      <c r="E46" s="3"/>
      <c r="F46" s="20"/>
      <c r="G46" s="21" t="s">
        <v>56</v>
      </c>
      <c r="H46" s="22">
        <f>H47+H48</f>
        <v>6695.2999999999993</v>
      </c>
      <c r="I46" s="23"/>
    </row>
    <row r="47" spans="1:9">
      <c r="A47" s="30" t="s">
        <v>57</v>
      </c>
      <c r="B47" s="35"/>
      <c r="C47" s="35"/>
      <c r="D47" s="35"/>
      <c r="E47" s="35"/>
      <c r="F47" s="36"/>
      <c r="G47" s="37" t="s">
        <v>58</v>
      </c>
      <c r="H47" s="38">
        <v>4327.8999999999996</v>
      </c>
      <c r="I47" s="39"/>
    </row>
    <row r="48" spans="1:9">
      <c r="A48" s="51" t="s">
        <v>59</v>
      </c>
      <c r="B48" s="35"/>
      <c r="C48" s="35"/>
      <c r="D48" s="35"/>
      <c r="E48" s="35"/>
      <c r="F48" s="36"/>
      <c r="G48" s="37" t="s">
        <v>60</v>
      </c>
      <c r="H48" s="28">
        <v>2367.4</v>
      </c>
      <c r="I48" s="29"/>
    </row>
    <row r="49" spans="1:9">
      <c r="A49" s="51"/>
      <c r="B49" s="35"/>
      <c r="C49" s="35"/>
      <c r="D49" s="35"/>
      <c r="E49" s="35"/>
      <c r="F49" s="36"/>
      <c r="G49" s="37"/>
      <c r="H49" s="28"/>
      <c r="I49" s="29"/>
    </row>
    <row r="50" spans="1:9">
      <c r="A50" s="45" t="s">
        <v>61</v>
      </c>
      <c r="B50" s="4"/>
      <c r="C50" s="4"/>
      <c r="D50" s="4"/>
      <c r="E50" s="4"/>
      <c r="F50" s="31"/>
      <c r="G50" s="32" t="s">
        <v>62</v>
      </c>
      <c r="H50" s="42">
        <f>H51</f>
        <v>0</v>
      </c>
      <c r="I50" s="29"/>
    </row>
    <row r="51" spans="1:9">
      <c r="A51" s="51" t="s">
        <v>63</v>
      </c>
      <c r="B51" s="4"/>
      <c r="C51" s="4"/>
      <c r="D51" s="4"/>
      <c r="E51" s="4"/>
      <c r="F51" s="31"/>
      <c r="G51" s="37" t="s">
        <v>64</v>
      </c>
      <c r="H51" s="28"/>
      <c r="I51" s="29"/>
    </row>
    <row r="52" spans="1:9">
      <c r="A52" s="51"/>
      <c r="B52" s="35"/>
      <c r="C52" s="35"/>
      <c r="D52" s="35"/>
      <c r="E52" s="35"/>
      <c r="F52" s="36"/>
      <c r="G52" s="37"/>
      <c r="H52" s="28"/>
      <c r="I52" s="29"/>
    </row>
    <row r="53" spans="1:9">
      <c r="A53" s="19" t="s">
        <v>65</v>
      </c>
      <c r="B53" s="3"/>
      <c r="C53" s="3"/>
      <c r="D53" s="3"/>
      <c r="E53" s="3"/>
      <c r="F53" s="20"/>
      <c r="G53" s="21" t="s">
        <v>66</v>
      </c>
      <c r="H53" s="22">
        <f>H55+H57+H54+H56</f>
        <v>10089.5</v>
      </c>
      <c r="I53" s="23"/>
    </row>
    <row r="54" spans="1:9">
      <c r="A54" s="44" t="s">
        <v>67</v>
      </c>
      <c r="B54" s="25"/>
      <c r="C54" s="25"/>
      <c r="D54" s="25"/>
      <c r="E54" s="25"/>
      <c r="F54" s="26"/>
      <c r="G54" s="27" t="s">
        <v>68</v>
      </c>
      <c r="H54" s="28">
        <v>1330</v>
      </c>
      <c r="I54" s="29"/>
    </row>
    <row r="55" spans="1:9">
      <c r="A55" s="51" t="s">
        <v>69</v>
      </c>
      <c r="B55" s="35"/>
      <c r="C55" s="35"/>
      <c r="D55" s="35"/>
      <c r="E55" s="35"/>
      <c r="F55" s="36"/>
      <c r="G55" s="37" t="s">
        <v>70</v>
      </c>
      <c r="H55" s="38">
        <v>8149.8</v>
      </c>
      <c r="I55" s="39"/>
    </row>
    <row r="56" spans="1:9">
      <c r="A56" s="51" t="s">
        <v>71</v>
      </c>
      <c r="B56" s="35"/>
      <c r="C56" s="35"/>
      <c r="D56" s="35"/>
      <c r="E56" s="35"/>
      <c r="F56" s="36"/>
      <c r="G56" s="37" t="s">
        <v>72</v>
      </c>
      <c r="H56" s="38"/>
      <c r="I56" s="39"/>
    </row>
    <row r="57" spans="1:9">
      <c r="A57" s="51" t="s">
        <v>73</v>
      </c>
      <c r="B57" s="35"/>
      <c r="C57" s="35"/>
      <c r="D57" s="35"/>
      <c r="E57" s="35"/>
      <c r="F57" s="36"/>
      <c r="G57" s="37" t="s">
        <v>74</v>
      </c>
      <c r="H57" s="38">
        <v>609.70000000000005</v>
      </c>
      <c r="I57" s="39"/>
    </row>
    <row r="58" spans="1:9">
      <c r="A58" s="51"/>
      <c r="B58" s="35"/>
      <c r="C58" s="35"/>
      <c r="D58" s="35"/>
      <c r="E58" s="35"/>
      <c r="F58" s="36"/>
      <c r="G58" s="37"/>
      <c r="H58" s="38"/>
      <c r="I58" s="39"/>
    </row>
    <row r="59" spans="1:9">
      <c r="A59" s="11" t="s">
        <v>75</v>
      </c>
      <c r="B59" s="4"/>
      <c r="C59" s="4"/>
      <c r="D59" s="4"/>
      <c r="E59" s="4"/>
      <c r="F59" s="31"/>
      <c r="G59" s="32" t="s">
        <v>76</v>
      </c>
      <c r="H59" s="33">
        <f>H60</f>
        <v>1353.7</v>
      </c>
      <c r="I59" s="34"/>
    </row>
    <row r="60" spans="1:9">
      <c r="A60" s="30" t="s">
        <v>77</v>
      </c>
      <c r="B60" s="35"/>
      <c r="C60" s="35"/>
      <c r="D60" s="35"/>
      <c r="E60" s="35"/>
      <c r="F60" s="36"/>
      <c r="G60" s="37" t="s">
        <v>78</v>
      </c>
      <c r="H60" s="38">
        <f>1000+353.7</f>
        <v>1353.7</v>
      </c>
      <c r="I60" s="39"/>
    </row>
    <row r="61" spans="1:9">
      <c r="A61" s="51"/>
      <c r="B61" s="35"/>
      <c r="C61" s="35"/>
      <c r="D61" s="35"/>
      <c r="E61" s="35"/>
      <c r="F61" s="36"/>
      <c r="G61" s="37"/>
      <c r="H61" s="38"/>
      <c r="I61" s="39"/>
    </row>
    <row r="62" spans="1:9">
      <c r="A62" s="45" t="s">
        <v>79</v>
      </c>
      <c r="B62" s="4"/>
      <c r="C62" s="4"/>
      <c r="D62" s="4"/>
      <c r="E62" s="4"/>
      <c r="F62" s="31"/>
      <c r="G62" s="32" t="s">
        <v>80</v>
      </c>
      <c r="H62" s="33">
        <f>H63</f>
        <v>1396.1</v>
      </c>
      <c r="I62" s="34"/>
    </row>
    <row r="63" spans="1:9">
      <c r="A63" s="51" t="s">
        <v>81</v>
      </c>
      <c r="B63" s="35"/>
      <c r="C63" s="35"/>
      <c r="D63" s="35"/>
      <c r="E63" s="35"/>
      <c r="F63" s="36"/>
      <c r="G63" s="37" t="s">
        <v>82</v>
      </c>
      <c r="H63" s="38">
        <v>1396.1</v>
      </c>
      <c r="I63" s="39"/>
    </row>
    <row r="64" spans="1:9">
      <c r="A64" s="51"/>
      <c r="B64" s="35"/>
      <c r="C64" s="35"/>
      <c r="D64" s="35"/>
      <c r="E64" s="35"/>
      <c r="F64" s="36"/>
      <c r="G64" s="37"/>
      <c r="H64" s="38"/>
      <c r="I64" s="39"/>
    </row>
    <row r="65" spans="1:9">
      <c r="A65" s="45" t="s">
        <v>83</v>
      </c>
      <c r="B65" s="4"/>
      <c r="C65" s="4"/>
      <c r="D65" s="4"/>
      <c r="E65" s="4"/>
      <c r="F65" s="31"/>
      <c r="G65" s="32"/>
      <c r="H65" s="33"/>
      <c r="I65" s="39"/>
    </row>
    <row r="66" spans="1:9">
      <c r="A66" s="45" t="s">
        <v>84</v>
      </c>
      <c r="B66" s="4"/>
      <c r="C66" s="4"/>
      <c r="D66" s="4"/>
      <c r="E66" s="4"/>
      <c r="F66" s="31"/>
      <c r="G66" s="32" t="s">
        <v>85</v>
      </c>
      <c r="H66" s="33">
        <f>H67</f>
        <v>318.2</v>
      </c>
      <c r="I66" s="39"/>
    </row>
    <row r="67" spans="1:9">
      <c r="A67" s="51" t="s">
        <v>86</v>
      </c>
      <c r="B67" s="35"/>
      <c r="C67" s="35"/>
      <c r="D67" s="35"/>
      <c r="E67" s="35"/>
      <c r="F67" s="36"/>
      <c r="G67" s="37" t="s">
        <v>87</v>
      </c>
      <c r="H67" s="38">
        <v>318.2</v>
      </c>
      <c r="I67" s="39"/>
    </row>
    <row r="68" spans="1:9">
      <c r="A68" s="51"/>
      <c r="B68" s="35"/>
      <c r="C68" s="35"/>
      <c r="D68" s="35"/>
      <c r="E68" s="35"/>
      <c r="F68" s="36"/>
      <c r="G68" s="37"/>
      <c r="H68" s="38"/>
      <c r="I68" s="39"/>
    </row>
    <row r="69" spans="1:9">
      <c r="A69" s="52" t="s">
        <v>88</v>
      </c>
      <c r="B69" s="53"/>
      <c r="C69" s="53"/>
      <c r="D69" s="53"/>
      <c r="E69" s="53"/>
      <c r="F69" s="54"/>
      <c r="G69" s="55" t="s">
        <v>89</v>
      </c>
      <c r="H69" s="56">
        <f>H71</f>
        <v>4110</v>
      </c>
      <c r="I69" s="57"/>
    </row>
    <row r="70" spans="1:9">
      <c r="A70" s="51" t="s">
        <v>90</v>
      </c>
      <c r="B70" s="35"/>
      <c r="C70" s="35"/>
      <c r="D70" s="35"/>
      <c r="E70" s="35"/>
      <c r="F70" s="36"/>
      <c r="G70" s="37"/>
      <c r="H70" s="38"/>
      <c r="I70" s="39"/>
    </row>
    <row r="71" spans="1:9">
      <c r="A71" s="51" t="s">
        <v>91</v>
      </c>
      <c r="B71" s="35"/>
      <c r="C71" s="35"/>
      <c r="D71" s="35"/>
      <c r="E71" s="35"/>
      <c r="F71" s="36"/>
      <c r="G71" s="58">
        <v>1401</v>
      </c>
      <c r="H71" s="38">
        <f>5802-1514-178</f>
        <v>4110</v>
      </c>
      <c r="I71" s="39"/>
    </row>
    <row r="72" spans="1:9">
      <c r="A72" s="51"/>
      <c r="B72" s="3"/>
      <c r="C72" s="3"/>
      <c r="D72" s="3"/>
      <c r="E72" s="3"/>
      <c r="F72" s="20"/>
      <c r="G72" s="59"/>
      <c r="H72" s="28"/>
      <c r="I72" s="29"/>
    </row>
    <row r="73" spans="1:9">
      <c r="A73" s="51"/>
      <c r="B73" s="3"/>
      <c r="C73" s="3"/>
      <c r="D73" s="3"/>
      <c r="E73" s="3"/>
      <c r="F73" s="20"/>
      <c r="G73" s="59"/>
      <c r="H73" s="28"/>
      <c r="I73" s="29"/>
    </row>
    <row r="74" spans="1:9">
      <c r="A74" s="60" t="s">
        <v>92</v>
      </c>
      <c r="B74" s="61"/>
      <c r="C74" s="61"/>
      <c r="D74" s="61"/>
      <c r="E74" s="61"/>
      <c r="F74" s="62"/>
      <c r="G74" s="63"/>
      <c r="H74" s="64">
        <f>H17+H30+H40+H46+H53+H69+H59+H62+H50+H37+H66+H34</f>
        <v>280324.40000000002</v>
      </c>
      <c r="I74" s="23"/>
    </row>
    <row r="79" spans="1:9">
      <c r="A79" s="1"/>
      <c r="B79" s="1"/>
      <c r="C79" s="1"/>
      <c r="D79" s="1"/>
      <c r="E79" s="2" t="s">
        <v>93</v>
      </c>
      <c r="F79" s="2"/>
      <c r="G79" s="1"/>
      <c r="H79" s="1"/>
    </row>
    <row r="80" spans="1:9">
      <c r="A80" s="1"/>
      <c r="B80" s="1"/>
      <c r="C80" s="1"/>
      <c r="D80" s="1"/>
      <c r="E80" s="2" t="s">
        <v>1</v>
      </c>
      <c r="F80" s="2"/>
      <c r="G80" s="1"/>
      <c r="H80" s="1"/>
    </row>
    <row r="81" spans="1:9">
      <c r="A81" s="1"/>
      <c r="B81" s="1"/>
      <c r="C81" s="1"/>
      <c r="D81" s="1"/>
      <c r="E81" s="2" t="s">
        <v>2</v>
      </c>
      <c r="F81" s="2"/>
      <c r="G81" s="1"/>
      <c r="H81" s="1"/>
    </row>
    <row r="82" spans="1:9">
      <c r="A82" s="1"/>
      <c r="B82" s="1"/>
      <c r="C82" s="1"/>
      <c r="D82" s="1"/>
      <c r="E82" s="2" t="s">
        <v>3</v>
      </c>
      <c r="F82" s="2"/>
      <c r="G82" s="1"/>
      <c r="H82" s="1"/>
    </row>
    <row r="83" spans="1:9">
      <c r="A83" s="1"/>
      <c r="B83" s="1"/>
      <c r="C83" s="1"/>
      <c r="D83" s="1"/>
      <c r="E83" s="2" t="s">
        <v>4</v>
      </c>
      <c r="F83" s="2"/>
      <c r="G83" s="1"/>
      <c r="H83" s="1"/>
    </row>
    <row r="84" spans="1:9">
      <c r="A84" s="1"/>
      <c r="B84" s="1"/>
      <c r="C84" s="1"/>
      <c r="D84" s="1"/>
      <c r="E84" s="2"/>
      <c r="F84" s="2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3" t="s">
        <v>94</v>
      </c>
      <c r="B86" s="3"/>
      <c r="C86" s="4"/>
      <c r="D86" s="3"/>
      <c r="E86" s="4"/>
      <c r="F86" s="4"/>
      <c r="G86" s="3"/>
      <c r="H86" s="4"/>
    </row>
    <row r="87" spans="1:9">
      <c r="A87" s="5" t="s">
        <v>6</v>
      </c>
      <c r="B87" s="3"/>
      <c r="C87" s="4"/>
      <c r="D87" s="3"/>
      <c r="E87" s="4"/>
      <c r="F87" s="4"/>
      <c r="G87" s="3"/>
      <c r="H87" s="4"/>
    </row>
    <row r="88" spans="1:9">
      <c r="A88" s="5"/>
      <c r="B88" s="3"/>
      <c r="C88" s="4"/>
      <c r="D88" s="3"/>
      <c r="E88" s="4"/>
      <c r="F88" s="4"/>
      <c r="G88" s="3"/>
      <c r="H88" s="4"/>
    </row>
    <row r="89" spans="1:9">
      <c r="A89" s="5"/>
      <c r="B89" s="3"/>
      <c r="C89" s="4"/>
      <c r="D89" s="3"/>
      <c r="E89" s="4"/>
      <c r="F89" s="4"/>
      <c r="G89" s="3"/>
      <c r="H89" s="4"/>
    </row>
    <row r="90" spans="1:9">
      <c r="A90" s="5"/>
      <c r="B90" s="3"/>
      <c r="C90" s="4"/>
      <c r="D90" s="3"/>
      <c r="E90" s="4"/>
      <c r="F90" s="4"/>
      <c r="G90" s="3"/>
      <c r="H90" s="4"/>
    </row>
    <row r="91" spans="1:9">
      <c r="A91" s="1"/>
      <c r="B91" s="1"/>
      <c r="C91" s="1"/>
      <c r="D91" s="1"/>
      <c r="E91" s="1"/>
      <c r="F91" s="1"/>
      <c r="G91" s="1" t="s">
        <v>7</v>
      </c>
      <c r="H91" s="1"/>
    </row>
    <row r="92" spans="1:9">
      <c r="A92" s="6" t="s">
        <v>8</v>
      </c>
      <c r="B92" s="7"/>
      <c r="C92" s="7"/>
      <c r="D92" s="7"/>
      <c r="E92" s="7"/>
      <c r="F92" s="8"/>
      <c r="G92" s="9" t="s">
        <v>9</v>
      </c>
      <c r="H92" s="9">
        <v>2016</v>
      </c>
      <c r="I92" s="9">
        <v>2017</v>
      </c>
    </row>
    <row r="93" spans="1:9">
      <c r="A93" s="11"/>
      <c r="B93" s="4"/>
      <c r="C93" s="4"/>
      <c r="D93" s="4"/>
      <c r="E93" s="4"/>
      <c r="F93" s="10"/>
      <c r="G93" s="12" t="s">
        <v>10</v>
      </c>
      <c r="H93" s="13"/>
      <c r="I93" s="13"/>
    </row>
    <row r="94" spans="1:9">
      <c r="A94" s="14"/>
      <c r="B94" s="15"/>
      <c r="C94" s="15"/>
      <c r="D94" s="15"/>
      <c r="E94" s="15"/>
      <c r="F94" s="16"/>
      <c r="G94" s="17"/>
      <c r="H94" s="18"/>
      <c r="I94" s="18"/>
    </row>
    <row r="95" spans="1:9">
      <c r="A95" s="19" t="s">
        <v>11</v>
      </c>
      <c r="B95" s="3"/>
      <c r="C95" s="3"/>
      <c r="D95" s="3"/>
      <c r="E95" s="3"/>
      <c r="F95" s="20"/>
      <c r="G95" s="21" t="s">
        <v>12</v>
      </c>
      <c r="H95" s="22">
        <f>H97+H99+H101+H102+H104+H105+H106</f>
        <v>7527.5</v>
      </c>
      <c r="I95" s="22">
        <f>I97+I99+I101+I102+I104+I105+I106</f>
        <v>6653.9000000000005</v>
      </c>
    </row>
    <row r="96" spans="1:9">
      <c r="A96" s="24" t="s">
        <v>13</v>
      </c>
      <c r="B96" s="25"/>
      <c r="C96" s="25"/>
      <c r="D96" s="25"/>
      <c r="E96" s="25"/>
      <c r="F96" s="26"/>
      <c r="G96" s="27"/>
      <c r="H96" s="28"/>
      <c r="I96" s="28"/>
    </row>
    <row r="97" spans="1:9">
      <c r="A97" s="24" t="s">
        <v>14</v>
      </c>
      <c r="B97" s="25"/>
      <c r="C97" s="25"/>
      <c r="D97" s="25"/>
      <c r="E97" s="25"/>
      <c r="F97" s="26"/>
      <c r="G97" s="27" t="s">
        <v>15</v>
      </c>
      <c r="H97" s="28">
        <v>521</v>
      </c>
      <c r="I97" s="28">
        <v>521</v>
      </c>
    </row>
    <row r="98" spans="1:9">
      <c r="A98" s="24" t="s">
        <v>16</v>
      </c>
      <c r="B98" s="3"/>
      <c r="C98" s="3"/>
      <c r="D98" s="3"/>
      <c r="E98" s="3"/>
      <c r="F98" s="20"/>
      <c r="G98" s="21"/>
      <c r="H98" s="22"/>
      <c r="I98" s="22"/>
    </row>
    <row r="99" spans="1:9">
      <c r="A99" s="24" t="s">
        <v>17</v>
      </c>
      <c r="B99" s="3"/>
      <c r="C99" s="3"/>
      <c r="D99" s="3"/>
      <c r="E99" s="3"/>
      <c r="F99" s="20"/>
      <c r="G99" s="27" t="s">
        <v>18</v>
      </c>
      <c r="H99" s="28">
        <v>341.4</v>
      </c>
      <c r="I99" s="28">
        <v>341.4</v>
      </c>
    </row>
    <row r="100" spans="1:9">
      <c r="A100" s="30" t="s">
        <v>19</v>
      </c>
      <c r="B100" s="4"/>
      <c r="C100" s="4"/>
      <c r="D100" s="4"/>
      <c r="E100" s="4"/>
      <c r="F100" s="31"/>
      <c r="G100" s="32"/>
      <c r="H100" s="33"/>
      <c r="I100" s="33"/>
    </row>
    <row r="101" spans="1:9">
      <c r="A101" s="30" t="s">
        <v>20</v>
      </c>
      <c r="B101" s="35"/>
      <c r="C101" s="35"/>
      <c r="D101" s="35"/>
      <c r="E101" s="35"/>
      <c r="F101" s="36"/>
      <c r="G101" s="37" t="s">
        <v>21</v>
      </c>
      <c r="H101" s="38">
        <v>2393.9</v>
      </c>
      <c r="I101" s="38">
        <v>1523.9</v>
      </c>
    </row>
    <row r="102" spans="1:9">
      <c r="A102" s="30" t="s">
        <v>22</v>
      </c>
      <c r="B102" s="35"/>
      <c r="C102" s="35"/>
      <c r="D102" s="35"/>
      <c r="E102" s="35"/>
      <c r="F102" s="36"/>
      <c r="G102" s="37" t="s">
        <v>23</v>
      </c>
      <c r="H102" s="38">
        <v>3.6</v>
      </c>
      <c r="I102" s="38"/>
    </row>
    <row r="103" spans="1:9">
      <c r="A103" s="30" t="s">
        <v>24</v>
      </c>
      <c r="B103" s="35"/>
      <c r="C103" s="35"/>
      <c r="D103" s="35"/>
      <c r="E103" s="35"/>
      <c r="F103" s="36"/>
      <c r="G103" s="37"/>
      <c r="H103" s="38"/>
      <c r="I103" s="38"/>
    </row>
    <row r="104" spans="1:9">
      <c r="A104" s="30" t="s">
        <v>25</v>
      </c>
      <c r="B104" s="35"/>
      <c r="C104" s="35"/>
      <c r="D104" s="35"/>
      <c r="E104" s="35"/>
      <c r="F104" s="36"/>
      <c r="G104" s="37" t="s">
        <v>26</v>
      </c>
      <c r="H104" s="38">
        <f>3148.9-1000</f>
        <v>2148.9</v>
      </c>
      <c r="I104" s="38">
        <f>3148.9-1000</f>
        <v>2148.9</v>
      </c>
    </row>
    <row r="105" spans="1:9">
      <c r="A105" s="30" t="s">
        <v>27</v>
      </c>
      <c r="B105" s="35"/>
      <c r="C105" s="35"/>
      <c r="D105" s="35"/>
      <c r="E105" s="35"/>
      <c r="F105" s="36"/>
      <c r="G105" s="37" t="s">
        <v>28</v>
      </c>
      <c r="H105" s="38">
        <v>100</v>
      </c>
      <c r="I105" s="38">
        <v>100</v>
      </c>
    </row>
    <row r="106" spans="1:9">
      <c r="A106" s="30" t="s">
        <v>29</v>
      </c>
      <c r="B106" s="35"/>
      <c r="C106" s="35"/>
      <c r="D106" s="35"/>
      <c r="E106" s="35"/>
      <c r="F106" s="36"/>
      <c r="G106" s="37" t="s">
        <v>30</v>
      </c>
      <c r="H106" s="38">
        <v>2018.7</v>
      </c>
      <c r="I106" s="38">
        <v>2018.7</v>
      </c>
    </row>
    <row r="107" spans="1:9">
      <c r="A107" s="11"/>
      <c r="B107" s="4"/>
      <c r="C107" s="4"/>
      <c r="D107" s="4"/>
      <c r="E107" s="4"/>
      <c r="F107" s="31"/>
      <c r="G107" s="32"/>
      <c r="H107" s="33"/>
      <c r="I107" s="33"/>
    </row>
    <row r="108" spans="1:9">
      <c r="A108" s="40" t="s">
        <v>31</v>
      </c>
      <c r="B108" s="4"/>
      <c r="C108" s="4"/>
      <c r="D108" s="4"/>
      <c r="E108" s="4"/>
      <c r="F108" s="31"/>
      <c r="G108" s="41" t="s">
        <v>32</v>
      </c>
      <c r="H108" s="42">
        <f>H110+H109</f>
        <v>2087.5</v>
      </c>
      <c r="I108" s="42">
        <f>I110+I109</f>
        <v>2093.5</v>
      </c>
    </row>
    <row r="109" spans="1:9">
      <c r="A109" s="44" t="s">
        <v>33</v>
      </c>
      <c r="B109" s="35"/>
      <c r="C109" s="35"/>
      <c r="D109" s="35"/>
      <c r="E109" s="35"/>
      <c r="F109" s="36"/>
      <c r="G109" s="27" t="s">
        <v>34</v>
      </c>
      <c r="H109" s="28">
        <v>1104.5999999999999</v>
      </c>
      <c r="I109" s="28">
        <v>1104.5999999999999</v>
      </c>
    </row>
    <row r="110" spans="1:9">
      <c r="A110" s="30" t="s">
        <v>35</v>
      </c>
      <c r="B110" s="35"/>
      <c r="C110" s="35"/>
      <c r="D110" s="35"/>
      <c r="E110" s="35"/>
      <c r="F110" s="36"/>
      <c r="G110" s="37" t="s">
        <v>36</v>
      </c>
      <c r="H110" s="38">
        <v>982.9</v>
      </c>
      <c r="I110" s="38">
        <v>988.9</v>
      </c>
    </row>
    <row r="111" spans="1:9">
      <c r="A111" s="11"/>
      <c r="B111" s="4"/>
      <c r="C111" s="4"/>
      <c r="D111" s="4"/>
      <c r="E111" s="4"/>
      <c r="F111" s="31"/>
      <c r="G111" s="32"/>
      <c r="H111" s="33"/>
      <c r="I111" s="33"/>
    </row>
    <row r="112" spans="1:9">
      <c r="A112" s="11" t="s">
        <v>37</v>
      </c>
      <c r="B112" s="4"/>
      <c r="C112" s="4"/>
      <c r="D112" s="4"/>
      <c r="E112" s="4"/>
      <c r="F112" s="31"/>
      <c r="G112" s="32" t="s">
        <v>38</v>
      </c>
      <c r="H112" s="33">
        <f>H113+H114</f>
        <v>1400</v>
      </c>
      <c r="I112" s="33">
        <f>I113+I114</f>
        <v>1400</v>
      </c>
    </row>
    <row r="113" spans="1:9">
      <c r="A113" s="30" t="s">
        <v>95</v>
      </c>
      <c r="B113" s="35"/>
      <c r="C113" s="35"/>
      <c r="D113" s="35"/>
      <c r="E113" s="35"/>
      <c r="F113" s="36"/>
      <c r="G113" s="37" t="s">
        <v>96</v>
      </c>
      <c r="H113" s="38">
        <v>1000</v>
      </c>
      <c r="I113" s="38">
        <v>1000</v>
      </c>
    </row>
    <row r="114" spans="1:9">
      <c r="A114" s="30" t="s">
        <v>39</v>
      </c>
      <c r="B114" s="35"/>
      <c r="C114" s="35"/>
      <c r="D114" s="35"/>
      <c r="E114" s="35"/>
      <c r="F114" s="36"/>
      <c r="G114" s="37" t="s">
        <v>40</v>
      </c>
      <c r="H114" s="38">
        <v>400</v>
      </c>
      <c r="I114" s="38">
        <v>400</v>
      </c>
    </row>
    <row r="115" spans="1:9">
      <c r="A115" s="11"/>
      <c r="B115" s="4"/>
      <c r="C115" s="4"/>
      <c r="D115" s="4"/>
      <c r="E115" s="4"/>
      <c r="F115" s="31"/>
      <c r="G115" s="32"/>
      <c r="H115" s="33"/>
      <c r="I115" s="33"/>
    </row>
    <row r="116" spans="1:9">
      <c r="A116" s="11" t="s">
        <v>41</v>
      </c>
      <c r="B116" s="35"/>
      <c r="C116" s="35"/>
      <c r="D116" s="35"/>
      <c r="E116" s="35"/>
      <c r="F116" s="36"/>
      <c r="G116" s="32" t="s">
        <v>42</v>
      </c>
      <c r="H116" s="33">
        <f>H117</f>
        <v>351.3</v>
      </c>
      <c r="I116" s="33">
        <f>I117</f>
        <v>351.3</v>
      </c>
    </row>
    <row r="117" spans="1:9">
      <c r="A117" s="30" t="s">
        <v>43</v>
      </c>
      <c r="B117" s="35"/>
      <c r="C117" s="35"/>
      <c r="D117" s="35"/>
      <c r="E117" s="35"/>
      <c r="F117" s="36"/>
      <c r="G117" s="37" t="s">
        <v>44</v>
      </c>
      <c r="H117" s="38">
        <f>400-48.7</f>
        <v>351.3</v>
      </c>
      <c r="I117" s="38">
        <f>400-48.7</f>
        <v>351.3</v>
      </c>
    </row>
    <row r="118" spans="1:9">
      <c r="A118" s="45"/>
      <c r="B118" s="4"/>
      <c r="C118" s="4"/>
      <c r="D118" s="4"/>
      <c r="E118" s="4"/>
      <c r="F118" s="31"/>
      <c r="G118" s="32"/>
      <c r="H118" s="33"/>
      <c r="I118" s="33"/>
    </row>
    <row r="119" spans="1:9">
      <c r="A119" s="19" t="s">
        <v>45</v>
      </c>
      <c r="B119" s="3"/>
      <c r="C119" s="3"/>
      <c r="D119" s="3"/>
      <c r="E119" s="3"/>
      <c r="F119" s="20"/>
      <c r="G119" s="21" t="s">
        <v>46</v>
      </c>
      <c r="H119" s="22">
        <f>H120+H121+H123+H122</f>
        <v>244791.60000000003</v>
      </c>
      <c r="I119" s="22">
        <f>I120+I121+I123+I122</f>
        <v>237128.60000000003</v>
      </c>
    </row>
    <row r="120" spans="1:9">
      <c r="A120" s="46" t="s">
        <v>47</v>
      </c>
      <c r="B120" s="4"/>
      <c r="C120" s="4"/>
      <c r="D120" s="4"/>
      <c r="E120" s="4"/>
      <c r="F120" s="47"/>
      <c r="G120" s="48" t="s">
        <v>48</v>
      </c>
      <c r="H120" s="38">
        <f>47221.8-1000</f>
        <v>46221.8</v>
      </c>
      <c r="I120" s="38">
        <f>49377-1000</f>
        <v>48377</v>
      </c>
    </row>
    <row r="121" spans="1:9">
      <c r="A121" s="46" t="s">
        <v>49</v>
      </c>
      <c r="B121" s="49"/>
      <c r="C121" s="49"/>
      <c r="D121" s="49"/>
      <c r="E121" s="49"/>
      <c r="F121" s="47"/>
      <c r="G121" s="48" t="s">
        <v>50</v>
      </c>
      <c r="H121" s="38">
        <f>190983.9+1579-305-6.3</f>
        <v>192251.6</v>
      </c>
      <c r="I121" s="38">
        <f>180047.2+1609-305+1082.2</f>
        <v>182433.40000000002</v>
      </c>
    </row>
    <row r="122" spans="1:9">
      <c r="A122" s="50" t="s">
        <v>51</v>
      </c>
      <c r="B122" s="49"/>
      <c r="C122" s="49"/>
      <c r="D122" s="49"/>
      <c r="E122" s="49"/>
      <c r="F122" s="47"/>
      <c r="G122" s="48" t="s">
        <v>52</v>
      </c>
      <c r="H122" s="38">
        <v>2231.1</v>
      </c>
      <c r="I122" s="38">
        <v>2231.1</v>
      </c>
    </row>
    <row r="123" spans="1:9">
      <c r="A123" s="46" t="s">
        <v>53</v>
      </c>
      <c r="B123" s="4"/>
      <c r="C123" s="4"/>
      <c r="D123" s="4"/>
      <c r="E123" s="4"/>
      <c r="F123" s="47"/>
      <c r="G123" s="48" t="s">
        <v>54</v>
      </c>
      <c r="H123" s="38">
        <v>4087.1</v>
      </c>
      <c r="I123" s="38">
        <v>4087.1</v>
      </c>
    </row>
    <row r="124" spans="1:9">
      <c r="A124" s="46"/>
      <c r="B124" s="4"/>
      <c r="C124" s="4"/>
      <c r="D124" s="4"/>
      <c r="E124" s="4"/>
      <c r="F124" s="47"/>
      <c r="G124" s="48"/>
      <c r="H124" s="33"/>
      <c r="I124" s="33"/>
    </row>
    <row r="125" spans="1:9">
      <c r="A125" s="19" t="s">
        <v>55</v>
      </c>
      <c r="B125" s="3"/>
      <c r="C125" s="3"/>
      <c r="D125" s="3"/>
      <c r="E125" s="3"/>
      <c r="F125" s="20"/>
      <c r="G125" s="21" t="s">
        <v>56</v>
      </c>
      <c r="H125" s="22">
        <f>H126+H127</f>
        <v>5081.7</v>
      </c>
      <c r="I125" s="22">
        <f>I126+I127</f>
        <v>5081.7</v>
      </c>
    </row>
    <row r="126" spans="1:9">
      <c r="A126" s="30" t="s">
        <v>57</v>
      </c>
      <c r="B126" s="35"/>
      <c r="C126" s="35"/>
      <c r="D126" s="35"/>
      <c r="E126" s="35"/>
      <c r="F126" s="36"/>
      <c r="G126" s="37" t="s">
        <v>58</v>
      </c>
      <c r="H126" s="38">
        <v>3395.2</v>
      </c>
      <c r="I126" s="38">
        <v>3395.2</v>
      </c>
    </row>
    <row r="127" spans="1:9">
      <c r="A127" s="51" t="s">
        <v>59</v>
      </c>
      <c r="B127" s="35"/>
      <c r="C127" s="35"/>
      <c r="D127" s="35"/>
      <c r="E127" s="35"/>
      <c r="F127" s="36"/>
      <c r="G127" s="37" t="s">
        <v>60</v>
      </c>
      <c r="H127" s="28">
        <v>1686.5</v>
      </c>
      <c r="I127" s="28">
        <v>1686.5</v>
      </c>
    </row>
    <row r="128" spans="1:9">
      <c r="A128" s="51"/>
      <c r="B128" s="35"/>
      <c r="C128" s="35"/>
      <c r="D128" s="35"/>
      <c r="E128" s="35"/>
      <c r="F128" s="36"/>
      <c r="G128" s="37"/>
      <c r="H128" s="28"/>
      <c r="I128" s="28"/>
    </row>
    <row r="129" spans="1:9">
      <c r="A129" s="45" t="s">
        <v>61</v>
      </c>
      <c r="B129" s="4"/>
      <c r="C129" s="4"/>
      <c r="D129" s="4"/>
      <c r="E129" s="4"/>
      <c r="F129" s="31"/>
      <c r="G129" s="32" t="s">
        <v>62</v>
      </c>
      <c r="H129" s="42">
        <f>H130</f>
        <v>0</v>
      </c>
      <c r="I129" s="42">
        <f>I130</f>
        <v>0</v>
      </c>
    </row>
    <row r="130" spans="1:9">
      <c r="A130" s="51" t="s">
        <v>63</v>
      </c>
      <c r="B130" s="4"/>
      <c r="C130" s="4"/>
      <c r="D130" s="4"/>
      <c r="E130" s="4"/>
      <c r="F130" s="31"/>
      <c r="G130" s="37" t="s">
        <v>64</v>
      </c>
      <c r="H130" s="28"/>
      <c r="I130" s="28"/>
    </row>
    <row r="131" spans="1:9">
      <c r="A131" s="51"/>
      <c r="B131" s="35"/>
      <c r="C131" s="35"/>
      <c r="D131" s="35"/>
      <c r="E131" s="35"/>
      <c r="F131" s="36"/>
      <c r="G131" s="37"/>
      <c r="H131" s="28"/>
      <c r="I131" s="28"/>
    </row>
    <row r="132" spans="1:9">
      <c r="A132" s="19" t="s">
        <v>65</v>
      </c>
      <c r="B132" s="3"/>
      <c r="C132" s="3"/>
      <c r="D132" s="3"/>
      <c r="E132" s="3"/>
      <c r="F132" s="20"/>
      <c r="G132" s="21" t="s">
        <v>66</v>
      </c>
      <c r="H132" s="22">
        <f>H134+H136+H133+H135</f>
        <v>10089.5</v>
      </c>
      <c r="I132" s="22">
        <f>I134+I136+I133+I135</f>
        <v>10089.5</v>
      </c>
    </row>
    <row r="133" spans="1:9">
      <c r="A133" s="44" t="s">
        <v>67</v>
      </c>
      <c r="B133" s="25"/>
      <c r="C133" s="25"/>
      <c r="D133" s="25"/>
      <c r="E133" s="25"/>
      <c r="F133" s="26"/>
      <c r="G133" s="27" t="s">
        <v>68</v>
      </c>
      <c r="H133" s="28">
        <v>1330</v>
      </c>
      <c r="I133" s="28">
        <v>1330</v>
      </c>
    </row>
    <row r="134" spans="1:9">
      <c r="A134" s="51" t="s">
        <v>69</v>
      </c>
      <c r="B134" s="35"/>
      <c r="C134" s="35"/>
      <c r="D134" s="35"/>
      <c r="E134" s="35"/>
      <c r="F134" s="36"/>
      <c r="G134" s="37" t="s">
        <v>70</v>
      </c>
      <c r="H134" s="38">
        <v>8149.8</v>
      </c>
      <c r="I134" s="38">
        <v>8149.8</v>
      </c>
    </row>
    <row r="135" spans="1:9">
      <c r="A135" s="51" t="s">
        <v>71</v>
      </c>
      <c r="B135" s="35"/>
      <c r="C135" s="35"/>
      <c r="D135" s="35"/>
      <c r="E135" s="35"/>
      <c r="F135" s="36"/>
      <c r="G135" s="37" t="s">
        <v>72</v>
      </c>
      <c r="H135" s="38"/>
      <c r="I135" s="38"/>
    </row>
    <row r="136" spans="1:9">
      <c r="A136" s="51" t="s">
        <v>73</v>
      </c>
      <c r="B136" s="35"/>
      <c r="C136" s="35"/>
      <c r="D136" s="35"/>
      <c r="E136" s="35"/>
      <c r="F136" s="36"/>
      <c r="G136" s="37" t="s">
        <v>74</v>
      </c>
      <c r="H136" s="38">
        <v>609.70000000000005</v>
      </c>
      <c r="I136" s="38">
        <v>609.70000000000005</v>
      </c>
    </row>
    <row r="137" spans="1:9">
      <c r="A137" s="51"/>
      <c r="B137" s="35"/>
      <c r="C137" s="35"/>
      <c r="D137" s="35"/>
      <c r="E137" s="35"/>
      <c r="F137" s="36"/>
      <c r="G137" s="37"/>
      <c r="H137" s="38"/>
      <c r="I137" s="38"/>
    </row>
    <row r="138" spans="1:9">
      <c r="A138" s="11" t="s">
        <v>75</v>
      </c>
      <c r="B138" s="4"/>
      <c r="C138" s="4"/>
      <c r="D138" s="4"/>
      <c r="E138" s="4"/>
      <c r="F138" s="31"/>
      <c r="G138" s="32" t="s">
        <v>76</v>
      </c>
      <c r="H138" s="33">
        <f>H139</f>
        <v>1353.7</v>
      </c>
      <c r="I138" s="33">
        <f>I139</f>
        <v>1353.7</v>
      </c>
    </row>
    <row r="139" spans="1:9">
      <c r="A139" s="30" t="s">
        <v>77</v>
      </c>
      <c r="B139" s="35"/>
      <c r="C139" s="35"/>
      <c r="D139" s="35"/>
      <c r="E139" s="35"/>
      <c r="F139" s="36"/>
      <c r="G139" s="37" t="s">
        <v>78</v>
      </c>
      <c r="H139" s="38">
        <f>1000+353.7</f>
        <v>1353.7</v>
      </c>
      <c r="I139" s="38">
        <f>1000+353.7</f>
        <v>1353.7</v>
      </c>
    </row>
    <row r="140" spans="1:9">
      <c r="A140" s="51"/>
      <c r="B140" s="35"/>
      <c r="C140" s="35"/>
      <c r="D140" s="35"/>
      <c r="E140" s="35"/>
      <c r="F140" s="36"/>
      <c r="G140" s="37"/>
      <c r="H140" s="38"/>
      <c r="I140" s="38"/>
    </row>
    <row r="141" spans="1:9">
      <c r="A141" s="45" t="s">
        <v>79</v>
      </c>
      <c r="B141" s="4"/>
      <c r="C141" s="4"/>
      <c r="D141" s="4"/>
      <c r="E141" s="4"/>
      <c r="F141" s="31"/>
      <c r="G141" s="32" t="s">
        <v>80</v>
      </c>
      <c r="H141" s="33">
        <f>H142</f>
        <v>1074.0999999999999</v>
      </c>
      <c r="I141" s="33">
        <f>I142</f>
        <v>1074.0999999999999</v>
      </c>
    </row>
    <row r="142" spans="1:9">
      <c r="A142" s="51" t="s">
        <v>81</v>
      </c>
      <c r="B142" s="35"/>
      <c r="C142" s="35"/>
      <c r="D142" s="35"/>
      <c r="E142" s="35"/>
      <c r="F142" s="36"/>
      <c r="G142" s="37" t="s">
        <v>82</v>
      </c>
      <c r="H142" s="38">
        <v>1074.0999999999999</v>
      </c>
      <c r="I142" s="38">
        <v>1074.0999999999999</v>
      </c>
    </row>
    <row r="143" spans="1:9">
      <c r="A143" s="51"/>
      <c r="B143" s="35"/>
      <c r="C143" s="35"/>
      <c r="D143" s="35"/>
      <c r="E143" s="35"/>
      <c r="F143" s="36"/>
      <c r="G143" s="37"/>
      <c r="H143" s="38"/>
      <c r="I143" s="38"/>
    </row>
    <row r="144" spans="1:9">
      <c r="A144" s="45" t="s">
        <v>83</v>
      </c>
      <c r="B144" s="4"/>
      <c r="C144" s="4"/>
      <c r="D144" s="4"/>
      <c r="E144" s="4"/>
      <c r="F144" s="31"/>
      <c r="G144" s="32"/>
      <c r="H144" s="33"/>
      <c r="I144" s="33"/>
    </row>
    <row r="145" spans="1:9">
      <c r="A145" s="45" t="s">
        <v>84</v>
      </c>
      <c r="B145" s="4"/>
      <c r="C145" s="4"/>
      <c r="D145" s="4"/>
      <c r="E145" s="4"/>
      <c r="F145" s="31"/>
      <c r="G145" s="32" t="s">
        <v>85</v>
      </c>
      <c r="H145" s="33">
        <f>H146</f>
        <v>197.4</v>
      </c>
      <c r="I145" s="33">
        <f>I146</f>
        <v>51.8</v>
      </c>
    </row>
    <row r="146" spans="1:9">
      <c r="A146" s="51" t="s">
        <v>86</v>
      </c>
      <c r="B146" s="35"/>
      <c r="C146" s="35"/>
      <c r="D146" s="35"/>
      <c r="E146" s="35"/>
      <c r="F146" s="36"/>
      <c r="G146" s="37" t="s">
        <v>87</v>
      </c>
      <c r="H146" s="38">
        <v>197.4</v>
      </c>
      <c r="I146" s="38">
        <v>51.8</v>
      </c>
    </row>
    <row r="147" spans="1:9">
      <c r="A147" s="51"/>
      <c r="B147" s="35"/>
      <c r="C147" s="35"/>
      <c r="D147" s="35"/>
      <c r="E147" s="35"/>
      <c r="F147" s="36"/>
      <c r="G147" s="37"/>
      <c r="H147" s="38"/>
      <c r="I147" s="38"/>
    </row>
    <row r="148" spans="1:9">
      <c r="A148" s="52" t="s">
        <v>88</v>
      </c>
      <c r="B148" s="53"/>
      <c r="C148" s="53"/>
      <c r="D148" s="53"/>
      <c r="E148" s="53"/>
      <c r="F148" s="54"/>
      <c r="G148" s="55" t="s">
        <v>89</v>
      </c>
      <c r="H148" s="56">
        <f>H150</f>
        <v>4090</v>
      </c>
      <c r="I148" s="56">
        <f>I150</f>
        <v>4060</v>
      </c>
    </row>
    <row r="149" spans="1:9">
      <c r="A149" s="51" t="s">
        <v>90</v>
      </c>
      <c r="B149" s="35"/>
      <c r="C149" s="35"/>
      <c r="D149" s="35"/>
      <c r="E149" s="35"/>
      <c r="F149" s="36"/>
      <c r="G149" s="37"/>
      <c r="H149" s="38"/>
      <c r="I149" s="38"/>
    </row>
    <row r="150" spans="1:9">
      <c r="A150" s="51" t="s">
        <v>91</v>
      </c>
      <c r="B150" s="35"/>
      <c r="C150" s="35"/>
      <c r="D150" s="35"/>
      <c r="E150" s="35"/>
      <c r="F150" s="36"/>
      <c r="G150" s="58">
        <v>1401</v>
      </c>
      <c r="H150" s="38">
        <v>4090</v>
      </c>
      <c r="I150" s="38">
        <v>4060</v>
      </c>
    </row>
    <row r="151" spans="1:9">
      <c r="A151" s="51"/>
      <c r="B151" s="35"/>
      <c r="C151" s="35"/>
      <c r="D151" s="35"/>
      <c r="E151" s="35"/>
      <c r="F151" s="36"/>
      <c r="G151" s="58"/>
      <c r="H151" s="38"/>
      <c r="I151" s="38"/>
    </row>
    <row r="152" spans="1:9">
      <c r="A152" s="45" t="s">
        <v>97</v>
      </c>
      <c r="B152" s="4"/>
      <c r="C152" s="4"/>
      <c r="D152" s="4"/>
      <c r="E152" s="4"/>
      <c r="F152" s="31"/>
      <c r="G152" s="13"/>
      <c r="H152" s="33">
        <f>7134-4</f>
        <v>7130</v>
      </c>
      <c r="I152" s="33">
        <f>14128.1+47.6</f>
        <v>14175.7</v>
      </c>
    </row>
    <row r="153" spans="1:9">
      <c r="A153" s="51"/>
      <c r="B153" s="35"/>
      <c r="C153" s="35"/>
      <c r="D153" s="35"/>
      <c r="E153" s="35"/>
      <c r="F153" s="36"/>
      <c r="G153" s="58"/>
      <c r="H153" s="38"/>
      <c r="I153" s="38"/>
    </row>
    <row r="154" spans="1:9">
      <c r="A154" s="51"/>
      <c r="B154" s="3"/>
      <c r="C154" s="3"/>
      <c r="D154" s="3"/>
      <c r="E154" s="3"/>
      <c r="F154" s="20"/>
      <c r="G154" s="59"/>
      <c r="H154" s="28"/>
      <c r="I154" s="28"/>
    </row>
    <row r="155" spans="1:9">
      <c r="A155" s="51"/>
      <c r="B155" s="3"/>
      <c r="C155" s="3"/>
      <c r="D155" s="3"/>
      <c r="E155" s="3"/>
      <c r="F155" s="20"/>
      <c r="G155" s="59"/>
      <c r="H155" s="28"/>
      <c r="I155" s="28"/>
    </row>
    <row r="156" spans="1:9">
      <c r="A156" s="60" t="s">
        <v>92</v>
      </c>
      <c r="B156" s="61"/>
      <c r="C156" s="61"/>
      <c r="D156" s="61"/>
      <c r="E156" s="61"/>
      <c r="F156" s="62"/>
      <c r="G156" s="63"/>
      <c r="H156" s="64">
        <f>H95+H108+H119+H125+H132+H148+H138+H141+H129+H116+H145+H152+H112</f>
        <v>285174.30000000005</v>
      </c>
      <c r="I156" s="64">
        <f>I95+I108+I119+I125+I132+I148+I138+I141+I129+I116+I145+I152+I112</f>
        <v>283513.80000000005</v>
      </c>
    </row>
  </sheetData>
  <pageMargins left="0" right="0" top="0" bottom="0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0"/>
  <sheetViews>
    <sheetView topLeftCell="A541" workbookViewId="0">
      <selection activeCell="A555" sqref="A555"/>
    </sheetView>
  </sheetViews>
  <sheetFormatPr defaultRowHeight="15"/>
  <cols>
    <col min="6" max="6" width="34.7109375" customWidth="1"/>
    <col min="7" max="7" width="9.85546875" customWidth="1"/>
  </cols>
  <sheetData>
    <row r="1" spans="1:12">
      <c r="A1" s="1"/>
      <c r="B1" s="1"/>
      <c r="C1" s="1"/>
      <c r="D1" s="1"/>
      <c r="E1" s="1"/>
      <c r="F1" s="2"/>
      <c r="G1" s="2" t="s">
        <v>98</v>
      </c>
      <c r="H1" s="1"/>
      <c r="I1" s="1"/>
      <c r="J1" s="1"/>
      <c r="K1" s="1"/>
    </row>
    <row r="2" spans="1:12">
      <c r="A2" s="1"/>
      <c r="B2" s="1"/>
      <c r="C2" s="1"/>
      <c r="D2" s="1"/>
      <c r="E2" s="1"/>
      <c r="F2" s="2"/>
      <c r="G2" s="2" t="s">
        <v>1</v>
      </c>
      <c r="H2" s="1"/>
      <c r="I2" s="1"/>
      <c r="J2" s="1"/>
      <c r="K2" s="1"/>
    </row>
    <row r="3" spans="1:12">
      <c r="A3" s="1"/>
      <c r="B3" s="1"/>
      <c r="C3" s="1"/>
      <c r="D3" s="1"/>
      <c r="E3" s="1"/>
      <c r="F3" s="2"/>
      <c r="G3" s="2" t="s">
        <v>2</v>
      </c>
      <c r="H3" s="1"/>
      <c r="I3" s="1"/>
      <c r="J3" s="1"/>
      <c r="K3" s="1"/>
    </row>
    <row r="4" spans="1:12">
      <c r="A4" s="1"/>
      <c r="B4" s="1"/>
      <c r="C4" s="1"/>
      <c r="D4" s="1"/>
      <c r="E4" s="1"/>
      <c r="F4" s="2"/>
      <c r="G4" s="2" t="s">
        <v>3</v>
      </c>
      <c r="H4" s="1"/>
      <c r="I4" s="1"/>
      <c r="J4" s="1"/>
      <c r="K4" s="1"/>
    </row>
    <row r="5" spans="1:12">
      <c r="A5" s="1"/>
      <c r="B5" s="1"/>
      <c r="C5" s="1"/>
      <c r="D5" s="1"/>
      <c r="E5" s="1"/>
      <c r="F5" s="2"/>
      <c r="G5" s="2" t="s">
        <v>99</v>
      </c>
      <c r="H5" s="1"/>
      <c r="I5" s="1"/>
      <c r="J5" s="1"/>
      <c r="K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72" customHeight="1">
      <c r="A7" s="5"/>
      <c r="B7" s="236" t="s">
        <v>100</v>
      </c>
      <c r="C7" s="236"/>
      <c r="D7" s="236"/>
      <c r="E7" s="236"/>
      <c r="F7" s="236"/>
      <c r="G7" s="236"/>
      <c r="H7" s="236"/>
      <c r="I7" s="236"/>
      <c r="J7" s="3"/>
      <c r="K7" s="1"/>
    </row>
    <row r="8" spans="1:12">
      <c r="A8" s="5"/>
      <c r="B8" s="3"/>
      <c r="C8" s="4"/>
      <c r="D8" s="3"/>
      <c r="E8" s="4"/>
      <c r="F8" s="4"/>
      <c r="G8" s="3"/>
      <c r="H8" s="25"/>
      <c r="I8" s="3"/>
      <c r="J8" s="25" t="s">
        <v>7</v>
      </c>
      <c r="K8" s="1"/>
    </row>
    <row r="9" spans="1:12">
      <c r="A9" s="65"/>
      <c r="B9" s="66"/>
      <c r="C9" s="66"/>
      <c r="D9" s="66"/>
      <c r="E9" s="66"/>
      <c r="F9" s="67"/>
      <c r="G9" s="68" t="s">
        <v>101</v>
      </c>
      <c r="H9" s="69" t="s">
        <v>102</v>
      </c>
      <c r="I9" s="70" t="s">
        <v>103</v>
      </c>
      <c r="J9" s="70" t="s">
        <v>104</v>
      </c>
      <c r="K9" s="71" t="s">
        <v>105</v>
      </c>
      <c r="L9" s="72"/>
    </row>
    <row r="10" spans="1:12">
      <c r="A10" s="14"/>
      <c r="B10" s="15"/>
      <c r="C10" s="15"/>
      <c r="D10" s="15"/>
      <c r="E10" s="15"/>
      <c r="F10" s="16"/>
      <c r="G10" s="73"/>
      <c r="H10" s="17"/>
      <c r="I10" s="17"/>
      <c r="J10" s="17"/>
      <c r="K10" s="18"/>
      <c r="L10" s="4"/>
    </row>
    <row r="11" spans="1:12">
      <c r="A11" s="19" t="s">
        <v>106</v>
      </c>
      <c r="B11" s="3"/>
      <c r="C11" s="3"/>
      <c r="D11" s="3"/>
      <c r="E11" s="3"/>
      <c r="F11" s="20"/>
      <c r="G11" s="21"/>
      <c r="H11" s="21"/>
      <c r="I11" s="21"/>
      <c r="J11" s="21"/>
      <c r="K11" s="22"/>
      <c r="L11" s="23"/>
    </row>
    <row r="12" spans="1:12">
      <c r="A12" s="19" t="s">
        <v>107</v>
      </c>
      <c r="B12" s="3"/>
      <c r="C12" s="3"/>
      <c r="D12" s="3"/>
      <c r="E12" s="3"/>
      <c r="F12" s="20"/>
      <c r="G12" s="21"/>
      <c r="H12" s="21"/>
      <c r="I12" s="21"/>
      <c r="J12" s="21"/>
      <c r="K12" s="22"/>
      <c r="L12" s="23"/>
    </row>
    <row r="13" spans="1:12">
      <c r="A13" s="19" t="s">
        <v>108</v>
      </c>
      <c r="B13" s="3"/>
      <c r="C13" s="3"/>
      <c r="D13" s="3"/>
      <c r="E13" s="3"/>
      <c r="F13" s="20"/>
      <c r="G13" s="21" t="s">
        <v>109</v>
      </c>
      <c r="H13" s="21"/>
      <c r="I13" s="21"/>
      <c r="J13" s="21"/>
      <c r="K13" s="22">
        <f>K15+K38+K89+K101</f>
        <v>230003.00000000003</v>
      </c>
      <c r="L13" s="23"/>
    </row>
    <row r="14" spans="1:12">
      <c r="A14" s="19" t="s">
        <v>110</v>
      </c>
      <c r="B14" s="3"/>
      <c r="C14" s="3"/>
      <c r="D14" s="3"/>
      <c r="E14" s="3"/>
      <c r="F14" s="20"/>
      <c r="G14" s="21"/>
      <c r="H14" s="21"/>
      <c r="I14" s="21"/>
      <c r="J14" s="21"/>
      <c r="K14" s="22"/>
      <c r="L14" s="23"/>
    </row>
    <row r="15" spans="1:12">
      <c r="A15" s="19" t="s">
        <v>111</v>
      </c>
      <c r="B15" s="3"/>
      <c r="C15" s="3"/>
      <c r="D15" s="3"/>
      <c r="E15" s="3"/>
      <c r="F15" s="20"/>
      <c r="G15" s="74" t="s">
        <v>112</v>
      </c>
      <c r="H15" s="21"/>
      <c r="I15" s="21"/>
      <c r="J15" s="21"/>
      <c r="K15" s="22">
        <f>K16+K22+K27+K32</f>
        <v>49946.5</v>
      </c>
      <c r="L15" s="23"/>
    </row>
    <row r="16" spans="1:12">
      <c r="A16" s="40" t="s">
        <v>113</v>
      </c>
      <c r="B16" s="75"/>
      <c r="C16" s="75"/>
      <c r="D16" s="75"/>
      <c r="E16" s="75"/>
      <c r="F16" s="76"/>
      <c r="G16" s="41" t="s">
        <v>114</v>
      </c>
      <c r="H16" s="41" t="s">
        <v>115</v>
      </c>
      <c r="I16" s="41"/>
      <c r="J16" s="41"/>
      <c r="K16" s="42">
        <f>K17</f>
        <v>1799</v>
      </c>
      <c r="L16" s="23"/>
    </row>
    <row r="17" spans="1:12">
      <c r="A17" s="40" t="s">
        <v>116</v>
      </c>
      <c r="B17" s="75"/>
      <c r="C17" s="75"/>
      <c r="D17" s="75"/>
      <c r="E17" s="75"/>
      <c r="F17" s="76"/>
      <c r="G17" s="41" t="s">
        <v>114</v>
      </c>
      <c r="H17" s="41" t="s">
        <v>117</v>
      </c>
      <c r="I17" s="41"/>
      <c r="J17" s="41"/>
      <c r="K17" s="42">
        <f>K19</f>
        <v>1799</v>
      </c>
      <c r="L17" s="23"/>
    </row>
    <row r="18" spans="1:12">
      <c r="A18" s="44" t="s">
        <v>118</v>
      </c>
      <c r="B18" s="25"/>
      <c r="C18" s="25"/>
      <c r="D18" s="25"/>
      <c r="E18" s="25"/>
      <c r="F18" s="26"/>
      <c r="G18" s="27"/>
      <c r="H18" s="27"/>
      <c r="I18" s="27"/>
      <c r="J18" s="27"/>
      <c r="K18" s="28"/>
      <c r="L18" s="23"/>
    </row>
    <row r="19" spans="1:12">
      <c r="A19" s="44" t="s">
        <v>119</v>
      </c>
      <c r="B19" s="25"/>
      <c r="C19" s="25"/>
      <c r="D19" s="25"/>
      <c r="E19" s="25"/>
      <c r="F19" s="26"/>
      <c r="G19" s="27" t="s">
        <v>114</v>
      </c>
      <c r="H19" s="27" t="s">
        <v>120</v>
      </c>
      <c r="I19" s="27"/>
      <c r="J19" s="27"/>
      <c r="K19" s="28">
        <f>K20</f>
        <v>1799</v>
      </c>
      <c r="L19" s="23"/>
    </row>
    <row r="20" spans="1:12">
      <c r="A20" s="44" t="s">
        <v>121</v>
      </c>
      <c r="B20" s="25"/>
      <c r="C20" s="25"/>
      <c r="D20" s="25"/>
      <c r="E20" s="25"/>
      <c r="F20" s="26"/>
      <c r="G20" s="27" t="s">
        <v>114</v>
      </c>
      <c r="H20" s="27" t="s">
        <v>120</v>
      </c>
      <c r="I20" s="27" t="s">
        <v>122</v>
      </c>
      <c r="J20" s="27" t="s">
        <v>123</v>
      </c>
      <c r="K20" s="28">
        <v>1799</v>
      </c>
      <c r="L20" s="23"/>
    </row>
    <row r="21" spans="1:12">
      <c r="A21" s="40" t="s">
        <v>124</v>
      </c>
      <c r="B21" s="75"/>
      <c r="C21" s="75"/>
      <c r="D21" s="75"/>
      <c r="E21" s="75"/>
      <c r="F21" s="76"/>
      <c r="G21" s="41"/>
      <c r="H21" s="41"/>
      <c r="I21" s="41"/>
      <c r="J21" s="41"/>
      <c r="K21" s="42"/>
      <c r="L21" s="23"/>
    </row>
    <row r="22" spans="1:12">
      <c r="A22" s="40" t="s">
        <v>125</v>
      </c>
      <c r="B22" s="75"/>
      <c r="C22" s="75"/>
      <c r="D22" s="75"/>
      <c r="E22" s="75"/>
      <c r="F22" s="76"/>
      <c r="G22" s="41" t="s">
        <v>126</v>
      </c>
      <c r="H22" s="41" t="s">
        <v>115</v>
      </c>
      <c r="I22" s="41"/>
      <c r="J22" s="41"/>
      <c r="K22" s="42">
        <f>K23</f>
        <v>350</v>
      </c>
      <c r="L22" s="23"/>
    </row>
    <row r="23" spans="1:12">
      <c r="A23" s="40" t="s">
        <v>116</v>
      </c>
      <c r="B23" s="75"/>
      <c r="C23" s="75"/>
      <c r="D23" s="75"/>
      <c r="E23" s="75"/>
      <c r="F23" s="76"/>
      <c r="G23" s="41" t="s">
        <v>126</v>
      </c>
      <c r="H23" s="41" t="s">
        <v>117</v>
      </c>
      <c r="I23" s="41"/>
      <c r="J23" s="41"/>
      <c r="K23" s="42">
        <f>K24</f>
        <v>350</v>
      </c>
      <c r="L23" s="23"/>
    </row>
    <row r="24" spans="1:12">
      <c r="A24" s="44" t="s">
        <v>127</v>
      </c>
      <c r="B24" s="75"/>
      <c r="C24" s="75"/>
      <c r="D24" s="75"/>
      <c r="E24" s="75"/>
      <c r="F24" s="76"/>
      <c r="G24" s="27" t="s">
        <v>126</v>
      </c>
      <c r="H24" s="27" t="s">
        <v>128</v>
      </c>
      <c r="I24" s="27"/>
      <c r="J24" s="27"/>
      <c r="K24" s="28">
        <f>K25</f>
        <v>350</v>
      </c>
      <c r="L24" s="23"/>
    </row>
    <row r="25" spans="1:12">
      <c r="A25" s="44" t="s">
        <v>121</v>
      </c>
      <c r="B25" s="75"/>
      <c r="C25" s="75"/>
      <c r="D25" s="75"/>
      <c r="E25" s="75"/>
      <c r="F25" s="76"/>
      <c r="G25" s="27" t="s">
        <v>126</v>
      </c>
      <c r="H25" s="27" t="s">
        <v>128</v>
      </c>
      <c r="I25" s="27" t="s">
        <v>122</v>
      </c>
      <c r="J25" s="27" t="s">
        <v>123</v>
      </c>
      <c r="K25" s="28">
        <v>350</v>
      </c>
      <c r="L25" s="23"/>
    </row>
    <row r="26" spans="1:12">
      <c r="A26" s="40" t="s">
        <v>129</v>
      </c>
      <c r="B26" s="75"/>
      <c r="C26" s="75"/>
      <c r="D26" s="75"/>
      <c r="E26" s="75"/>
      <c r="F26" s="76"/>
      <c r="G26" s="41"/>
      <c r="H26" s="41"/>
      <c r="I26" s="41"/>
      <c r="J26" s="41"/>
      <c r="K26" s="42"/>
      <c r="L26" s="23"/>
    </row>
    <row r="27" spans="1:12">
      <c r="A27" s="40" t="s">
        <v>130</v>
      </c>
      <c r="B27" s="75"/>
      <c r="C27" s="75"/>
      <c r="D27" s="75"/>
      <c r="E27" s="75"/>
      <c r="F27" s="76"/>
      <c r="G27" s="41" t="s">
        <v>131</v>
      </c>
      <c r="H27" s="41" t="s">
        <v>115</v>
      </c>
      <c r="I27" s="41"/>
      <c r="J27" s="41"/>
      <c r="K27" s="42">
        <f>K28</f>
        <v>491</v>
      </c>
      <c r="L27" s="23"/>
    </row>
    <row r="28" spans="1:12">
      <c r="A28" s="40" t="s">
        <v>116</v>
      </c>
      <c r="B28" s="75"/>
      <c r="C28" s="75"/>
      <c r="D28" s="75"/>
      <c r="E28" s="75"/>
      <c r="F28" s="76"/>
      <c r="G28" s="41" t="s">
        <v>131</v>
      </c>
      <c r="H28" s="41" t="s">
        <v>117</v>
      </c>
      <c r="I28" s="41"/>
      <c r="J28" s="41"/>
      <c r="K28" s="42">
        <f>K29</f>
        <v>491</v>
      </c>
      <c r="L28" s="23"/>
    </row>
    <row r="29" spans="1:12">
      <c r="A29" s="44" t="s">
        <v>127</v>
      </c>
      <c r="B29" s="75"/>
      <c r="C29" s="75"/>
      <c r="D29" s="75"/>
      <c r="E29" s="75"/>
      <c r="F29" s="76"/>
      <c r="G29" s="27" t="s">
        <v>131</v>
      </c>
      <c r="H29" s="27" t="s">
        <v>128</v>
      </c>
      <c r="I29" s="27"/>
      <c r="J29" s="27"/>
      <c r="K29" s="28">
        <f>K30</f>
        <v>491</v>
      </c>
      <c r="L29" s="23"/>
    </row>
    <row r="30" spans="1:12">
      <c r="A30" s="44" t="s">
        <v>121</v>
      </c>
      <c r="B30" s="75"/>
      <c r="C30" s="75"/>
      <c r="D30" s="75"/>
      <c r="E30" s="75"/>
      <c r="F30" s="76"/>
      <c r="G30" s="27" t="s">
        <v>131</v>
      </c>
      <c r="H30" s="27" t="s">
        <v>128</v>
      </c>
      <c r="I30" s="27" t="s">
        <v>122</v>
      </c>
      <c r="J30" s="27" t="s">
        <v>123</v>
      </c>
      <c r="K30" s="28">
        <v>491</v>
      </c>
      <c r="L30" s="23"/>
    </row>
    <row r="31" spans="1:12">
      <c r="A31" s="40" t="s">
        <v>132</v>
      </c>
      <c r="B31" s="75"/>
      <c r="C31" s="75"/>
      <c r="D31" s="75"/>
      <c r="E31" s="75"/>
      <c r="F31" s="76"/>
      <c r="G31" s="41"/>
      <c r="H31" s="41"/>
      <c r="I31" s="41"/>
      <c r="J31" s="41"/>
      <c r="K31" s="42"/>
      <c r="L31" s="23"/>
    </row>
    <row r="32" spans="1:12">
      <c r="A32" s="40" t="s">
        <v>133</v>
      </c>
      <c r="B32" s="75"/>
      <c r="C32" s="75"/>
      <c r="D32" s="75"/>
      <c r="E32" s="75"/>
      <c r="F32" s="76"/>
      <c r="G32" s="41" t="s">
        <v>134</v>
      </c>
      <c r="H32" s="41" t="s">
        <v>115</v>
      </c>
      <c r="I32" s="41"/>
      <c r="J32" s="41"/>
      <c r="K32" s="42">
        <f>K33</f>
        <v>47306.5</v>
      </c>
      <c r="L32" s="23"/>
    </row>
    <row r="33" spans="1:12">
      <c r="A33" s="40" t="s">
        <v>116</v>
      </c>
      <c r="B33" s="75"/>
      <c r="C33" s="75"/>
      <c r="D33" s="75"/>
      <c r="E33" s="75"/>
      <c r="F33" s="76"/>
      <c r="G33" s="41" t="s">
        <v>135</v>
      </c>
      <c r="H33" s="41" t="s">
        <v>117</v>
      </c>
      <c r="I33" s="41"/>
      <c r="J33" s="41"/>
      <c r="K33" s="42">
        <f>K35</f>
        <v>47306.5</v>
      </c>
      <c r="L33" s="23"/>
    </row>
    <row r="34" spans="1:12">
      <c r="A34" s="44" t="s">
        <v>118</v>
      </c>
      <c r="B34" s="75"/>
      <c r="C34" s="75"/>
      <c r="D34" s="75"/>
      <c r="E34" s="75"/>
      <c r="F34" s="76"/>
      <c r="G34" s="41"/>
      <c r="H34" s="41"/>
      <c r="I34" s="41"/>
      <c r="J34" s="41"/>
      <c r="K34" s="42"/>
      <c r="L34" s="23"/>
    </row>
    <row r="35" spans="1:12">
      <c r="A35" s="44" t="s">
        <v>119</v>
      </c>
      <c r="B35" s="75"/>
      <c r="C35" s="75"/>
      <c r="D35" s="75"/>
      <c r="E35" s="75"/>
      <c r="F35" s="76"/>
      <c r="G35" s="27" t="s">
        <v>136</v>
      </c>
      <c r="H35" s="27" t="s">
        <v>120</v>
      </c>
      <c r="I35" s="27"/>
      <c r="J35" s="27"/>
      <c r="K35" s="28">
        <f>K36</f>
        <v>47306.5</v>
      </c>
      <c r="L35" s="23"/>
    </row>
    <row r="36" spans="1:12">
      <c r="A36" s="44" t="s">
        <v>121</v>
      </c>
      <c r="B36" s="75"/>
      <c r="C36" s="75"/>
      <c r="D36" s="75"/>
      <c r="E36" s="75"/>
      <c r="F36" s="76"/>
      <c r="G36" s="27" t="s">
        <v>136</v>
      </c>
      <c r="H36" s="27" t="s">
        <v>120</v>
      </c>
      <c r="I36" s="27" t="s">
        <v>122</v>
      </c>
      <c r="J36" s="27" t="s">
        <v>123</v>
      </c>
      <c r="K36" s="28">
        <v>47306.5</v>
      </c>
      <c r="L36" s="23"/>
    </row>
    <row r="37" spans="1:12">
      <c r="A37" s="40" t="s">
        <v>137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3"/>
    </row>
    <row r="38" spans="1:12">
      <c r="A38" s="40" t="s">
        <v>138</v>
      </c>
      <c r="B38" s="25"/>
      <c r="C38" s="25"/>
      <c r="D38" s="25"/>
      <c r="E38" s="25"/>
      <c r="F38" s="26"/>
      <c r="G38" s="41" t="s">
        <v>139</v>
      </c>
      <c r="H38" s="41"/>
      <c r="I38" s="41"/>
      <c r="J38" s="41"/>
      <c r="K38" s="42">
        <f>K39+K45+K50+K55+K64+K69+K76+K59+K83</f>
        <v>172274.2</v>
      </c>
      <c r="L38" s="23"/>
    </row>
    <row r="39" spans="1:12">
      <c r="A39" s="40" t="s">
        <v>140</v>
      </c>
      <c r="B39" s="75"/>
      <c r="C39" s="75"/>
      <c r="D39" s="75"/>
      <c r="E39" s="75"/>
      <c r="F39" s="76"/>
      <c r="G39" s="41" t="s">
        <v>141</v>
      </c>
      <c r="H39" s="41" t="s">
        <v>115</v>
      </c>
      <c r="I39" s="41"/>
      <c r="J39" s="41"/>
      <c r="K39" s="42">
        <f>K40</f>
        <v>8845.9</v>
      </c>
      <c r="L39" s="23"/>
    </row>
    <row r="40" spans="1:12">
      <c r="A40" s="40" t="s">
        <v>116</v>
      </c>
      <c r="B40" s="75"/>
      <c r="C40" s="75"/>
      <c r="D40" s="75"/>
      <c r="E40" s="75"/>
      <c r="F40" s="76"/>
      <c r="G40" s="41" t="s">
        <v>141</v>
      </c>
      <c r="H40" s="41" t="s">
        <v>117</v>
      </c>
      <c r="I40" s="41"/>
      <c r="J40" s="41"/>
      <c r="K40" s="42">
        <f>K42</f>
        <v>8845.9</v>
      </c>
      <c r="L40" s="23"/>
    </row>
    <row r="41" spans="1:12">
      <c r="A41" s="44" t="s">
        <v>118</v>
      </c>
      <c r="B41" s="75"/>
      <c r="C41" s="75"/>
      <c r="D41" s="75"/>
      <c r="E41" s="75"/>
      <c r="F41" s="76"/>
      <c r="G41" s="41"/>
      <c r="H41" s="41"/>
      <c r="I41" s="41"/>
      <c r="J41" s="41"/>
      <c r="K41" s="42"/>
      <c r="L41" s="23"/>
    </row>
    <row r="42" spans="1:12">
      <c r="A42" s="44" t="s">
        <v>119</v>
      </c>
      <c r="B42" s="75"/>
      <c r="C42" s="75"/>
      <c r="D42" s="75"/>
      <c r="E42" s="75"/>
      <c r="F42" s="76"/>
      <c r="G42" s="27" t="s">
        <v>141</v>
      </c>
      <c r="H42" s="27" t="s">
        <v>120</v>
      </c>
      <c r="I42" s="27"/>
      <c r="J42" s="27"/>
      <c r="K42" s="28">
        <f>K43</f>
        <v>8845.9</v>
      </c>
      <c r="L42" s="23"/>
    </row>
    <row r="43" spans="1:12">
      <c r="A43" s="44" t="s">
        <v>49</v>
      </c>
      <c r="B43" s="75"/>
      <c r="C43" s="75"/>
      <c r="D43" s="75"/>
      <c r="E43" s="75"/>
      <c r="F43" s="76"/>
      <c r="G43" s="27" t="s">
        <v>141</v>
      </c>
      <c r="H43" s="27" t="s">
        <v>120</v>
      </c>
      <c r="I43" s="27" t="s">
        <v>122</v>
      </c>
      <c r="J43" s="27" t="s">
        <v>142</v>
      </c>
      <c r="K43" s="28">
        <f>6265.8+1514+1537-470.9</f>
        <v>8845.9</v>
      </c>
      <c r="L43" s="23"/>
    </row>
    <row r="44" spans="1:12">
      <c r="A44" s="40" t="s">
        <v>143</v>
      </c>
      <c r="B44" s="75"/>
      <c r="C44" s="75"/>
      <c r="D44" s="75"/>
      <c r="E44" s="75"/>
      <c r="F44" s="76"/>
      <c r="G44" s="41"/>
      <c r="H44" s="41"/>
      <c r="I44" s="41"/>
      <c r="J44" s="41"/>
      <c r="K44" s="42"/>
      <c r="L44" s="23"/>
    </row>
    <row r="45" spans="1:12">
      <c r="A45" s="40" t="s">
        <v>125</v>
      </c>
      <c r="B45" s="75"/>
      <c r="C45" s="75"/>
      <c r="D45" s="75"/>
      <c r="E45" s="75"/>
      <c r="F45" s="76"/>
      <c r="G45" s="41" t="s">
        <v>144</v>
      </c>
      <c r="H45" s="41" t="s">
        <v>115</v>
      </c>
      <c r="I45" s="41"/>
      <c r="J45" s="41"/>
      <c r="K45" s="42">
        <f>K46</f>
        <v>595</v>
      </c>
      <c r="L45" s="43"/>
    </row>
    <row r="46" spans="1:12">
      <c r="A46" s="40" t="s">
        <v>116</v>
      </c>
      <c r="B46" s="75"/>
      <c r="C46" s="75"/>
      <c r="D46" s="75"/>
      <c r="E46" s="75"/>
      <c r="F46" s="76"/>
      <c r="G46" s="41" t="s">
        <v>144</v>
      </c>
      <c r="H46" s="41" t="s">
        <v>117</v>
      </c>
      <c r="I46" s="41"/>
      <c r="J46" s="41"/>
      <c r="K46" s="42">
        <f>K47</f>
        <v>595</v>
      </c>
      <c r="L46" s="43"/>
    </row>
    <row r="47" spans="1:12">
      <c r="A47" s="44" t="s">
        <v>127</v>
      </c>
      <c r="B47" s="75"/>
      <c r="C47" s="75"/>
      <c r="D47" s="75"/>
      <c r="E47" s="75"/>
      <c r="F47" s="76"/>
      <c r="G47" s="27" t="s">
        <v>144</v>
      </c>
      <c r="H47" s="27" t="s">
        <v>128</v>
      </c>
      <c r="I47" s="27"/>
      <c r="J47" s="27"/>
      <c r="K47" s="28">
        <f>K48</f>
        <v>595</v>
      </c>
      <c r="L47" s="43"/>
    </row>
    <row r="48" spans="1:12">
      <c r="A48" s="44" t="s">
        <v>49</v>
      </c>
      <c r="B48" s="75"/>
      <c r="C48" s="75"/>
      <c r="D48" s="75"/>
      <c r="E48" s="75"/>
      <c r="F48" s="76"/>
      <c r="G48" s="27" t="s">
        <v>144</v>
      </c>
      <c r="H48" s="27" t="s">
        <v>128</v>
      </c>
      <c r="I48" s="27" t="s">
        <v>122</v>
      </c>
      <c r="J48" s="27" t="s">
        <v>142</v>
      </c>
      <c r="K48" s="28">
        <v>595</v>
      </c>
      <c r="L48" s="43"/>
    </row>
    <row r="49" spans="1:12">
      <c r="A49" s="40" t="s">
        <v>145</v>
      </c>
      <c r="B49" s="75"/>
      <c r="C49" s="75"/>
      <c r="D49" s="75"/>
      <c r="E49" s="75"/>
      <c r="F49" s="76"/>
      <c r="G49" s="41"/>
      <c r="H49" s="41"/>
      <c r="I49" s="41"/>
      <c r="J49" s="41"/>
      <c r="K49" s="42"/>
      <c r="L49" s="43"/>
    </row>
    <row r="50" spans="1:12">
      <c r="A50" s="40" t="s">
        <v>125</v>
      </c>
      <c r="B50" s="75"/>
      <c r="C50" s="75"/>
      <c r="D50" s="75"/>
      <c r="E50" s="75"/>
      <c r="F50" s="76"/>
      <c r="G50" s="41" t="s">
        <v>146</v>
      </c>
      <c r="H50" s="41" t="s">
        <v>115</v>
      </c>
      <c r="I50" s="41"/>
      <c r="J50" s="41"/>
      <c r="K50" s="42">
        <f>K51</f>
        <v>855</v>
      </c>
      <c r="L50" s="43"/>
    </row>
    <row r="51" spans="1:12">
      <c r="A51" s="40" t="s">
        <v>116</v>
      </c>
      <c r="B51" s="75"/>
      <c r="C51" s="75"/>
      <c r="D51" s="75"/>
      <c r="E51" s="75"/>
      <c r="F51" s="76"/>
      <c r="G51" s="41" t="s">
        <v>146</v>
      </c>
      <c r="H51" s="41" t="s">
        <v>117</v>
      </c>
      <c r="I51" s="41"/>
      <c r="J51" s="41"/>
      <c r="K51" s="42">
        <f>K52</f>
        <v>855</v>
      </c>
      <c r="L51" s="43"/>
    </row>
    <row r="52" spans="1:12">
      <c r="A52" s="44" t="s">
        <v>127</v>
      </c>
      <c r="B52" s="75"/>
      <c r="C52" s="75"/>
      <c r="D52" s="75"/>
      <c r="E52" s="75"/>
      <c r="F52" s="76"/>
      <c r="G52" s="27" t="s">
        <v>146</v>
      </c>
      <c r="H52" s="27" t="s">
        <v>128</v>
      </c>
      <c r="I52" s="27"/>
      <c r="J52" s="27"/>
      <c r="K52" s="28">
        <f>K53</f>
        <v>855</v>
      </c>
      <c r="L52" s="43"/>
    </row>
    <row r="53" spans="1:12">
      <c r="A53" s="44" t="s">
        <v>49</v>
      </c>
      <c r="B53" s="75"/>
      <c r="C53" s="75"/>
      <c r="D53" s="75"/>
      <c r="E53" s="75"/>
      <c r="F53" s="76"/>
      <c r="G53" s="27" t="s">
        <v>146</v>
      </c>
      <c r="H53" s="27" t="s">
        <v>128</v>
      </c>
      <c r="I53" s="27" t="s">
        <v>122</v>
      </c>
      <c r="J53" s="27" t="s">
        <v>142</v>
      </c>
      <c r="K53" s="28">
        <v>855</v>
      </c>
      <c r="L53" s="43"/>
    </row>
    <row r="54" spans="1:12">
      <c r="A54" s="40" t="s">
        <v>147</v>
      </c>
      <c r="B54" s="75"/>
      <c r="C54" s="75"/>
      <c r="D54" s="75"/>
      <c r="E54" s="75"/>
      <c r="F54" s="76"/>
      <c r="G54" s="41"/>
      <c r="H54" s="41"/>
      <c r="I54" s="41"/>
      <c r="J54" s="41"/>
      <c r="K54" s="42"/>
      <c r="L54" s="43"/>
    </row>
    <row r="55" spans="1:12">
      <c r="A55" s="40" t="s">
        <v>148</v>
      </c>
      <c r="B55" s="75"/>
      <c r="C55" s="75"/>
      <c r="D55" s="75"/>
      <c r="E55" s="75"/>
      <c r="F55" s="76"/>
      <c r="G55" s="41" t="s">
        <v>149</v>
      </c>
      <c r="H55" s="41" t="s">
        <v>115</v>
      </c>
      <c r="I55" s="41"/>
      <c r="J55" s="41"/>
      <c r="K55" s="42">
        <f>K56</f>
        <v>150</v>
      </c>
      <c r="L55" s="43"/>
    </row>
    <row r="56" spans="1:12">
      <c r="A56" s="40" t="s">
        <v>116</v>
      </c>
      <c r="B56" s="75"/>
      <c r="C56" s="75"/>
      <c r="D56" s="75"/>
      <c r="E56" s="75"/>
      <c r="F56" s="76"/>
      <c r="G56" s="41" t="s">
        <v>149</v>
      </c>
      <c r="H56" s="41" t="s">
        <v>117</v>
      </c>
      <c r="I56" s="41"/>
      <c r="J56" s="41"/>
      <c r="K56" s="42">
        <f>K57</f>
        <v>150</v>
      </c>
      <c r="L56" s="43"/>
    </row>
    <row r="57" spans="1:12">
      <c r="A57" s="44" t="s">
        <v>127</v>
      </c>
      <c r="B57" s="75"/>
      <c r="C57" s="75"/>
      <c r="D57" s="75"/>
      <c r="E57" s="75"/>
      <c r="F57" s="76"/>
      <c r="G57" s="27" t="s">
        <v>149</v>
      </c>
      <c r="H57" s="27" t="s">
        <v>128</v>
      </c>
      <c r="I57" s="27"/>
      <c r="J57" s="27"/>
      <c r="K57" s="28">
        <f>K58</f>
        <v>150</v>
      </c>
      <c r="L57" s="43"/>
    </row>
    <row r="58" spans="1:12">
      <c r="A58" s="44" t="s">
        <v>49</v>
      </c>
      <c r="B58" s="75"/>
      <c r="C58" s="75"/>
      <c r="D58" s="75"/>
      <c r="E58" s="75"/>
      <c r="F58" s="76"/>
      <c r="G58" s="27" t="s">
        <v>149</v>
      </c>
      <c r="H58" s="27" t="s">
        <v>128</v>
      </c>
      <c r="I58" s="27" t="s">
        <v>122</v>
      </c>
      <c r="J58" s="27" t="s">
        <v>142</v>
      </c>
      <c r="K58" s="28">
        <v>150</v>
      </c>
      <c r="L58" s="43"/>
    </row>
    <row r="59" spans="1:12">
      <c r="A59" s="40" t="s">
        <v>150</v>
      </c>
      <c r="B59" s="75"/>
      <c r="C59" s="75"/>
      <c r="D59" s="75"/>
      <c r="E59" s="75"/>
      <c r="F59" s="76"/>
      <c r="G59" s="41" t="s">
        <v>151</v>
      </c>
      <c r="H59" s="41" t="s">
        <v>115</v>
      </c>
      <c r="I59" s="41"/>
      <c r="J59" s="41"/>
      <c r="K59" s="77">
        <f>K60</f>
        <v>295</v>
      </c>
      <c r="L59" s="78"/>
    </row>
    <row r="60" spans="1:12">
      <c r="A60" s="40" t="s">
        <v>116</v>
      </c>
      <c r="B60" s="75"/>
      <c r="C60" s="75"/>
      <c r="D60" s="75"/>
      <c r="E60" s="75"/>
      <c r="F60" s="76"/>
      <c r="G60" s="41" t="s">
        <v>151</v>
      </c>
      <c r="H60" s="41" t="s">
        <v>117</v>
      </c>
      <c r="I60" s="41"/>
      <c r="J60" s="41"/>
      <c r="K60" s="77">
        <f>K61</f>
        <v>295</v>
      </c>
      <c r="L60" s="78"/>
    </row>
    <row r="61" spans="1:12">
      <c r="A61" s="44" t="s">
        <v>127</v>
      </c>
      <c r="B61" s="75"/>
      <c r="C61" s="75"/>
      <c r="D61" s="75"/>
      <c r="E61" s="75"/>
      <c r="F61" s="76"/>
      <c r="G61" s="27" t="s">
        <v>151</v>
      </c>
      <c r="H61" s="27" t="s">
        <v>128</v>
      </c>
      <c r="I61" s="27"/>
      <c r="J61" s="27"/>
      <c r="K61" s="79">
        <f>K62</f>
        <v>295</v>
      </c>
      <c r="L61" s="77"/>
    </row>
    <row r="62" spans="1:12">
      <c r="A62" s="44" t="s">
        <v>49</v>
      </c>
      <c r="B62" s="75"/>
      <c r="C62" s="75"/>
      <c r="D62" s="75"/>
      <c r="E62" s="75"/>
      <c r="F62" s="76"/>
      <c r="G62" s="27" t="s">
        <v>151</v>
      </c>
      <c r="H62" s="27" t="s">
        <v>128</v>
      </c>
      <c r="I62" s="27" t="s">
        <v>122</v>
      </c>
      <c r="J62" s="27" t="s">
        <v>142</v>
      </c>
      <c r="K62" s="79">
        <v>295</v>
      </c>
      <c r="L62" s="77"/>
    </row>
    <row r="63" spans="1:12">
      <c r="A63" s="40" t="s">
        <v>152</v>
      </c>
      <c r="B63" s="75"/>
      <c r="C63" s="75"/>
      <c r="D63" s="75"/>
      <c r="E63" s="75"/>
      <c r="F63" s="76"/>
      <c r="G63" s="41"/>
      <c r="H63" s="41"/>
      <c r="I63" s="41"/>
      <c r="J63" s="41"/>
      <c r="K63" s="42"/>
      <c r="L63" s="77"/>
    </row>
    <row r="64" spans="1:12">
      <c r="A64" s="40" t="s">
        <v>153</v>
      </c>
      <c r="B64" s="75"/>
      <c r="C64" s="75"/>
      <c r="D64" s="75"/>
      <c r="E64" s="75"/>
      <c r="F64" s="76"/>
      <c r="G64" s="41" t="s">
        <v>154</v>
      </c>
      <c r="H64" s="41" t="s">
        <v>115</v>
      </c>
      <c r="I64" s="41"/>
      <c r="J64" s="41"/>
      <c r="K64" s="42">
        <f>K65</f>
        <v>68</v>
      </c>
      <c r="L64" s="77"/>
    </row>
    <row r="65" spans="1:12">
      <c r="A65" s="40" t="s">
        <v>116</v>
      </c>
      <c r="B65" s="75"/>
      <c r="C65" s="75"/>
      <c r="D65" s="75"/>
      <c r="E65" s="75"/>
      <c r="F65" s="76"/>
      <c r="G65" s="41" t="s">
        <v>154</v>
      </c>
      <c r="H65" s="41" t="s">
        <v>117</v>
      </c>
      <c r="I65" s="41"/>
      <c r="J65" s="41"/>
      <c r="K65" s="42">
        <f>K66</f>
        <v>68</v>
      </c>
      <c r="L65" s="77"/>
    </row>
    <row r="66" spans="1:12">
      <c r="A66" s="44" t="s">
        <v>127</v>
      </c>
      <c r="B66" s="25"/>
      <c r="C66" s="25"/>
      <c r="D66" s="25"/>
      <c r="E66" s="25"/>
      <c r="F66" s="26"/>
      <c r="G66" s="27" t="s">
        <v>154</v>
      </c>
      <c r="H66" s="27" t="s">
        <v>128</v>
      </c>
      <c r="I66" s="27"/>
      <c r="J66" s="27"/>
      <c r="K66" s="28">
        <f>K67</f>
        <v>68</v>
      </c>
      <c r="L66" s="79"/>
    </row>
    <row r="67" spans="1:12">
      <c r="A67" s="44" t="s">
        <v>49</v>
      </c>
      <c r="B67" s="25"/>
      <c r="C67" s="25"/>
      <c r="D67" s="25"/>
      <c r="E67" s="25"/>
      <c r="F67" s="26"/>
      <c r="G67" s="27" t="s">
        <v>154</v>
      </c>
      <c r="H67" s="27" t="s">
        <v>128</v>
      </c>
      <c r="I67" s="27" t="s">
        <v>122</v>
      </c>
      <c r="J67" s="27" t="s">
        <v>142</v>
      </c>
      <c r="K67" s="28">
        <v>68</v>
      </c>
      <c r="L67" s="79"/>
    </row>
    <row r="68" spans="1:12">
      <c r="A68" s="40" t="s">
        <v>155</v>
      </c>
      <c r="B68" s="25"/>
      <c r="C68" s="25"/>
      <c r="D68" s="25"/>
      <c r="E68" s="25"/>
      <c r="F68" s="26"/>
      <c r="G68" s="27"/>
      <c r="H68" s="27"/>
      <c r="I68" s="27"/>
      <c r="J68" s="27"/>
      <c r="K68" s="28"/>
      <c r="L68" s="79"/>
    </row>
    <row r="69" spans="1:12">
      <c r="A69" s="40" t="s">
        <v>156</v>
      </c>
      <c r="B69" s="25"/>
      <c r="C69" s="25"/>
      <c r="D69" s="25"/>
      <c r="E69" s="25"/>
      <c r="F69" s="26"/>
      <c r="G69" s="41" t="s">
        <v>157</v>
      </c>
      <c r="H69" s="41" t="s">
        <v>115</v>
      </c>
      <c r="I69" s="41"/>
      <c r="J69" s="41"/>
      <c r="K69" s="42">
        <f>K70</f>
        <v>1000</v>
      </c>
      <c r="L69" s="77"/>
    </row>
    <row r="70" spans="1:12">
      <c r="A70" s="40" t="s">
        <v>116</v>
      </c>
      <c r="B70" s="25"/>
      <c r="C70" s="25"/>
      <c r="D70" s="25"/>
      <c r="E70" s="25"/>
      <c r="F70" s="26"/>
      <c r="G70" s="41" t="s">
        <v>157</v>
      </c>
      <c r="H70" s="41" t="s">
        <v>117</v>
      </c>
      <c r="I70" s="41"/>
      <c r="J70" s="41"/>
      <c r="K70" s="42">
        <f>K72</f>
        <v>1000</v>
      </c>
      <c r="L70" s="77"/>
    </row>
    <row r="71" spans="1:12">
      <c r="A71" s="44" t="s">
        <v>118</v>
      </c>
      <c r="B71" s="25"/>
      <c r="C71" s="25"/>
      <c r="D71" s="25"/>
      <c r="E71" s="25"/>
      <c r="F71" s="26"/>
      <c r="G71" s="41"/>
      <c r="H71" s="41"/>
      <c r="I71" s="41"/>
      <c r="J71" s="41"/>
      <c r="K71" s="42"/>
      <c r="L71" s="77"/>
    </row>
    <row r="72" spans="1:12">
      <c r="A72" s="44" t="s">
        <v>119</v>
      </c>
      <c r="B72" s="25"/>
      <c r="C72" s="25"/>
      <c r="D72" s="25"/>
      <c r="E72" s="25"/>
      <c r="F72" s="26"/>
      <c r="G72" s="27" t="s">
        <v>157</v>
      </c>
      <c r="H72" s="27" t="s">
        <v>120</v>
      </c>
      <c r="I72" s="27"/>
      <c r="J72" s="27"/>
      <c r="K72" s="28">
        <f>K73</f>
        <v>1000</v>
      </c>
      <c r="L72" s="77"/>
    </row>
    <row r="73" spans="1:12">
      <c r="A73" s="44" t="s">
        <v>49</v>
      </c>
      <c r="B73" s="25"/>
      <c r="C73" s="25"/>
      <c r="D73" s="25"/>
      <c r="E73" s="25"/>
      <c r="F73" s="26"/>
      <c r="G73" s="27" t="s">
        <v>157</v>
      </c>
      <c r="H73" s="27" t="s">
        <v>120</v>
      </c>
      <c r="I73" s="27" t="s">
        <v>122</v>
      </c>
      <c r="J73" s="27" t="s">
        <v>142</v>
      </c>
      <c r="K73" s="28">
        <v>1000</v>
      </c>
      <c r="L73" s="77"/>
    </row>
    <row r="74" spans="1:12">
      <c r="A74" s="40" t="s">
        <v>132</v>
      </c>
      <c r="B74" s="25"/>
      <c r="C74" s="25"/>
      <c r="D74" s="25"/>
      <c r="E74" s="25"/>
      <c r="F74" s="26"/>
      <c r="G74" s="41"/>
      <c r="H74" s="41"/>
      <c r="I74" s="41"/>
      <c r="J74" s="41"/>
      <c r="K74" s="42"/>
      <c r="L74" s="77"/>
    </row>
    <row r="75" spans="1:12">
      <c r="A75" s="40" t="s">
        <v>158</v>
      </c>
      <c r="B75" s="25"/>
      <c r="C75" s="25"/>
      <c r="D75" s="25"/>
      <c r="E75" s="25"/>
      <c r="F75" s="26"/>
      <c r="G75" s="41"/>
      <c r="H75" s="41"/>
      <c r="I75" s="41"/>
      <c r="J75" s="41"/>
      <c r="K75" s="77"/>
      <c r="L75" s="78"/>
    </row>
    <row r="76" spans="1:12">
      <c r="A76" s="40" t="s">
        <v>159</v>
      </c>
      <c r="B76" s="25"/>
      <c r="C76" s="25"/>
      <c r="D76" s="25"/>
      <c r="E76" s="25"/>
      <c r="F76" s="26"/>
      <c r="G76" s="41" t="s">
        <v>139</v>
      </c>
      <c r="H76" s="41" t="s">
        <v>115</v>
      </c>
      <c r="I76" s="41"/>
      <c r="J76" s="41"/>
      <c r="K76" s="42">
        <f>K77</f>
        <v>149039.1</v>
      </c>
      <c r="L76" s="77"/>
    </row>
    <row r="77" spans="1:12">
      <c r="A77" s="40" t="s">
        <v>116</v>
      </c>
      <c r="B77" s="25"/>
      <c r="C77" s="25"/>
      <c r="D77" s="25"/>
      <c r="E77" s="25"/>
      <c r="F77" s="26"/>
      <c r="G77" s="41" t="s">
        <v>160</v>
      </c>
      <c r="H77" s="41" t="s">
        <v>117</v>
      </c>
      <c r="I77" s="41"/>
      <c r="J77" s="41"/>
      <c r="K77" s="42">
        <f>K79</f>
        <v>149039.1</v>
      </c>
      <c r="L77" s="77"/>
    </row>
    <row r="78" spans="1:12">
      <c r="A78" s="44" t="s">
        <v>118</v>
      </c>
      <c r="B78" s="25"/>
      <c r="C78" s="25"/>
      <c r="D78" s="25"/>
      <c r="E78" s="25"/>
      <c r="F78" s="26"/>
      <c r="G78" s="41"/>
      <c r="H78" s="41"/>
      <c r="I78" s="41"/>
      <c r="J78" s="41"/>
      <c r="K78" s="42"/>
      <c r="L78" s="77"/>
    </row>
    <row r="79" spans="1:12">
      <c r="A79" s="44" t="s">
        <v>119</v>
      </c>
      <c r="B79" s="25"/>
      <c r="C79" s="25"/>
      <c r="D79" s="25"/>
      <c r="E79" s="25"/>
      <c r="F79" s="26"/>
      <c r="G79" s="27" t="s">
        <v>160</v>
      </c>
      <c r="H79" s="27" t="s">
        <v>120</v>
      </c>
      <c r="I79" s="27"/>
      <c r="J79" s="27"/>
      <c r="K79" s="28">
        <f>K80</f>
        <v>149039.1</v>
      </c>
      <c r="L79" s="77"/>
    </row>
    <row r="80" spans="1:12">
      <c r="A80" s="44" t="s">
        <v>49</v>
      </c>
      <c r="B80" s="25"/>
      <c r="C80" s="25"/>
      <c r="D80" s="25"/>
      <c r="E80" s="25"/>
      <c r="F80" s="26"/>
      <c r="G80" s="27" t="s">
        <v>160</v>
      </c>
      <c r="H80" s="27" t="s">
        <v>120</v>
      </c>
      <c r="I80" s="27" t="s">
        <v>122</v>
      </c>
      <c r="J80" s="27" t="s">
        <v>142</v>
      </c>
      <c r="K80" s="28">
        <v>149039.1</v>
      </c>
      <c r="L80" s="77"/>
    </row>
    <row r="81" spans="1:12">
      <c r="A81" s="40" t="s">
        <v>161</v>
      </c>
      <c r="B81" s="25"/>
      <c r="C81" s="25"/>
      <c r="D81" s="25"/>
      <c r="E81" s="25"/>
      <c r="F81" s="26"/>
      <c r="G81" s="27"/>
      <c r="H81" s="27"/>
      <c r="I81" s="27"/>
      <c r="J81" s="27"/>
      <c r="K81" s="42"/>
      <c r="L81" s="77"/>
    </row>
    <row r="82" spans="1:12">
      <c r="A82" s="40" t="s">
        <v>162</v>
      </c>
      <c r="B82" s="75"/>
      <c r="C82" s="75"/>
      <c r="D82" s="75"/>
      <c r="E82" s="75"/>
      <c r="F82" s="76"/>
      <c r="G82" s="41"/>
      <c r="H82" s="41"/>
      <c r="I82" s="41"/>
      <c r="J82" s="41"/>
      <c r="K82" s="42"/>
      <c r="L82" s="77"/>
    </row>
    <row r="83" spans="1:12">
      <c r="A83" s="40" t="s">
        <v>163</v>
      </c>
      <c r="B83" s="75"/>
      <c r="C83" s="75"/>
      <c r="D83" s="75"/>
      <c r="E83" s="75"/>
      <c r="F83" s="76"/>
      <c r="G83" s="41" t="s">
        <v>164</v>
      </c>
      <c r="H83" s="41" t="s">
        <v>115</v>
      </c>
      <c r="I83" s="41"/>
      <c r="J83" s="41"/>
      <c r="K83" s="42">
        <f>K84</f>
        <v>11426.2</v>
      </c>
      <c r="L83" s="77"/>
    </row>
    <row r="84" spans="1:12">
      <c r="A84" s="40" t="s">
        <v>116</v>
      </c>
      <c r="B84" s="75"/>
      <c r="C84" s="75"/>
      <c r="D84" s="75"/>
      <c r="E84" s="75"/>
      <c r="F84" s="76"/>
      <c r="G84" s="41" t="s">
        <v>164</v>
      </c>
      <c r="H84" s="41" t="s">
        <v>117</v>
      </c>
      <c r="I84" s="41"/>
      <c r="J84" s="41"/>
      <c r="K84" s="42">
        <f>K86</f>
        <v>11426.2</v>
      </c>
      <c r="L84" s="77"/>
    </row>
    <row r="85" spans="1:12">
      <c r="A85" s="44" t="s">
        <v>118</v>
      </c>
      <c r="B85" s="25"/>
      <c r="C85" s="25"/>
      <c r="D85" s="25"/>
      <c r="E85" s="25"/>
      <c r="F85" s="26"/>
      <c r="G85" s="27"/>
      <c r="H85" s="27"/>
      <c r="I85" s="27"/>
      <c r="J85" s="27"/>
      <c r="K85" s="42"/>
      <c r="L85" s="77"/>
    </row>
    <row r="86" spans="1:12">
      <c r="A86" s="44" t="s">
        <v>119</v>
      </c>
      <c r="B86" s="25"/>
      <c r="C86" s="25"/>
      <c r="D86" s="25"/>
      <c r="E86" s="25"/>
      <c r="F86" s="26"/>
      <c r="G86" s="27" t="s">
        <v>164</v>
      </c>
      <c r="H86" s="27" t="s">
        <v>120</v>
      </c>
      <c r="I86" s="27"/>
      <c r="J86" s="27"/>
      <c r="K86" s="28">
        <f>K87</f>
        <v>11426.2</v>
      </c>
      <c r="L86" s="79"/>
    </row>
    <row r="87" spans="1:12">
      <c r="A87" s="44" t="s">
        <v>165</v>
      </c>
      <c r="B87" s="25"/>
      <c r="C87" s="25"/>
      <c r="D87" s="25"/>
      <c r="E87" s="25"/>
      <c r="F87" s="26"/>
      <c r="G87" s="27" t="s">
        <v>164</v>
      </c>
      <c r="H87" s="27" t="s">
        <v>120</v>
      </c>
      <c r="I87" s="27" t="s">
        <v>122</v>
      </c>
      <c r="J87" s="27" t="s">
        <v>142</v>
      </c>
      <c r="K87" s="28">
        <v>11426.2</v>
      </c>
      <c r="L87" s="79"/>
    </row>
    <row r="88" spans="1:12">
      <c r="A88" s="40" t="s">
        <v>166</v>
      </c>
      <c r="B88" s="3"/>
      <c r="C88" s="3"/>
      <c r="D88" s="3"/>
      <c r="E88" s="3"/>
      <c r="F88" s="20"/>
      <c r="G88" s="21"/>
      <c r="H88" s="21"/>
      <c r="I88" s="21"/>
      <c r="J88" s="21"/>
      <c r="K88" s="22"/>
      <c r="L88" s="80"/>
    </row>
    <row r="89" spans="1:12">
      <c r="A89" s="40" t="s">
        <v>167</v>
      </c>
      <c r="B89" s="4"/>
      <c r="C89" s="4"/>
      <c r="D89" s="4"/>
      <c r="E89" s="4"/>
      <c r="F89" s="31"/>
      <c r="G89" s="32" t="s">
        <v>168</v>
      </c>
      <c r="H89" s="32"/>
      <c r="I89" s="32"/>
      <c r="J89" s="32"/>
      <c r="K89" s="33">
        <f>K90+K95</f>
        <v>2231.1</v>
      </c>
      <c r="L89" s="81"/>
    </row>
    <row r="90" spans="1:12">
      <c r="A90" s="40" t="s">
        <v>169</v>
      </c>
      <c r="B90" s="4"/>
      <c r="C90" s="4"/>
      <c r="D90" s="4"/>
      <c r="E90" s="4"/>
      <c r="F90" s="31"/>
      <c r="G90" s="41" t="s">
        <v>170</v>
      </c>
      <c r="H90" s="41" t="s">
        <v>115</v>
      </c>
      <c r="I90" s="41"/>
      <c r="J90" s="41"/>
      <c r="K90" s="42">
        <f>K91</f>
        <v>111.6</v>
      </c>
      <c r="L90" s="77"/>
    </row>
    <row r="91" spans="1:12">
      <c r="A91" s="40" t="s">
        <v>116</v>
      </c>
      <c r="B91" s="4"/>
      <c r="C91" s="4"/>
      <c r="D91" s="4"/>
      <c r="E91" s="4"/>
      <c r="F91" s="31"/>
      <c r="G91" s="41" t="s">
        <v>170</v>
      </c>
      <c r="H91" s="41" t="s">
        <v>117</v>
      </c>
      <c r="I91" s="41"/>
      <c r="J91" s="41"/>
      <c r="K91" s="42">
        <f>K93</f>
        <v>111.6</v>
      </c>
      <c r="L91" s="77"/>
    </row>
    <row r="92" spans="1:12">
      <c r="A92" s="44" t="s">
        <v>118</v>
      </c>
      <c r="B92" s="4"/>
      <c r="C92" s="4"/>
      <c r="D92" s="4"/>
      <c r="E92" s="4"/>
      <c r="F92" s="31"/>
      <c r="G92" s="32"/>
      <c r="H92" s="32"/>
      <c r="I92" s="32"/>
      <c r="J92" s="32"/>
      <c r="K92" s="33"/>
      <c r="L92" s="82"/>
    </row>
    <row r="93" spans="1:12">
      <c r="A93" s="44" t="s">
        <v>119</v>
      </c>
      <c r="B93" s="4"/>
      <c r="C93" s="4"/>
      <c r="D93" s="4"/>
      <c r="E93" s="4"/>
      <c r="F93" s="31"/>
      <c r="G93" s="27" t="s">
        <v>170</v>
      </c>
      <c r="H93" s="27" t="s">
        <v>120</v>
      </c>
      <c r="I93" s="27"/>
      <c r="J93" s="27"/>
      <c r="K93" s="28">
        <f>K94</f>
        <v>111.6</v>
      </c>
      <c r="L93" s="77"/>
    </row>
    <row r="94" spans="1:12">
      <c r="A94" s="44" t="s">
        <v>51</v>
      </c>
      <c r="B94" s="4"/>
      <c r="C94" s="4"/>
      <c r="D94" s="4"/>
      <c r="E94" s="4"/>
      <c r="F94" s="31"/>
      <c r="G94" s="27" t="s">
        <v>170</v>
      </c>
      <c r="H94" s="27" t="s">
        <v>120</v>
      </c>
      <c r="I94" s="27" t="s">
        <v>122</v>
      </c>
      <c r="J94" s="27" t="s">
        <v>122</v>
      </c>
      <c r="K94" s="28">
        <v>111.6</v>
      </c>
      <c r="L94" s="77"/>
    </row>
    <row r="95" spans="1:12">
      <c r="A95" s="40" t="s">
        <v>171</v>
      </c>
      <c r="B95" s="4"/>
      <c r="C95" s="4"/>
      <c r="D95" s="4"/>
      <c r="E95" s="4"/>
      <c r="F95" s="31"/>
      <c r="G95" s="41" t="s">
        <v>172</v>
      </c>
      <c r="H95" s="41" t="s">
        <v>115</v>
      </c>
      <c r="I95" s="41"/>
      <c r="J95" s="41"/>
      <c r="K95" s="42" t="str">
        <f>K96</f>
        <v>2119,5</v>
      </c>
      <c r="L95" s="77"/>
    </row>
    <row r="96" spans="1:12">
      <c r="A96" s="40" t="s">
        <v>116</v>
      </c>
      <c r="B96" s="4"/>
      <c r="C96" s="4"/>
      <c r="D96" s="4"/>
      <c r="E96" s="4"/>
      <c r="F96" s="31"/>
      <c r="G96" s="41" t="s">
        <v>172</v>
      </c>
      <c r="H96" s="41" t="s">
        <v>117</v>
      </c>
      <c r="I96" s="41"/>
      <c r="J96" s="41"/>
      <c r="K96" s="42" t="str">
        <f>K98</f>
        <v>2119,5</v>
      </c>
      <c r="L96" s="77"/>
    </row>
    <row r="97" spans="1:12">
      <c r="A97" s="44" t="s">
        <v>118</v>
      </c>
      <c r="B97" s="4"/>
      <c r="C97" s="4"/>
      <c r="D97" s="4"/>
      <c r="E97" s="4"/>
      <c r="F97" s="31"/>
      <c r="G97" s="41"/>
      <c r="H97" s="41"/>
      <c r="I97" s="41"/>
      <c r="J97" s="41"/>
      <c r="K97" s="77"/>
      <c r="L97" s="78"/>
    </row>
    <row r="98" spans="1:12">
      <c r="A98" s="44" t="s">
        <v>119</v>
      </c>
      <c r="B98" s="4"/>
      <c r="C98" s="4"/>
      <c r="D98" s="4"/>
      <c r="E98" s="4"/>
      <c r="F98" s="31"/>
      <c r="G98" s="27" t="s">
        <v>172</v>
      </c>
      <c r="H98" s="27" t="s">
        <v>120</v>
      </c>
      <c r="I98" s="27"/>
      <c r="J98" s="27"/>
      <c r="K98" s="27" t="s">
        <v>173</v>
      </c>
      <c r="L98" s="77"/>
    </row>
    <row r="99" spans="1:12">
      <c r="A99" s="44" t="s">
        <v>51</v>
      </c>
      <c r="B99" s="4"/>
      <c r="C99" s="4"/>
      <c r="D99" s="4"/>
      <c r="E99" s="4"/>
      <c r="F99" s="31"/>
      <c r="G99" s="27" t="s">
        <v>172</v>
      </c>
      <c r="H99" s="27" t="s">
        <v>120</v>
      </c>
      <c r="I99" s="27" t="s">
        <v>122</v>
      </c>
      <c r="J99" s="27" t="s">
        <v>122</v>
      </c>
      <c r="K99" s="27" t="s">
        <v>173</v>
      </c>
      <c r="L99" s="77"/>
    </row>
    <row r="100" spans="1:12">
      <c r="A100" s="40" t="s">
        <v>174</v>
      </c>
      <c r="B100" s="4"/>
      <c r="C100" s="4"/>
      <c r="D100" s="4"/>
      <c r="E100" s="4"/>
      <c r="F100" s="31"/>
      <c r="G100" s="41"/>
      <c r="H100" s="41"/>
      <c r="I100" s="41"/>
      <c r="J100" s="41"/>
      <c r="K100" s="42"/>
      <c r="L100" s="77"/>
    </row>
    <row r="101" spans="1:12">
      <c r="A101" s="40" t="s">
        <v>175</v>
      </c>
      <c r="B101" s="4"/>
      <c r="C101" s="4"/>
      <c r="D101" s="4"/>
      <c r="E101" s="4"/>
      <c r="F101" s="31"/>
      <c r="G101" s="41" t="s">
        <v>176</v>
      </c>
      <c r="H101" s="41"/>
      <c r="I101" s="41"/>
      <c r="J101" s="41"/>
      <c r="K101" s="42">
        <f>K103+K111</f>
        <v>5551.2</v>
      </c>
      <c r="L101" s="77"/>
    </row>
    <row r="102" spans="1:12">
      <c r="A102" s="40" t="s">
        <v>177</v>
      </c>
      <c r="B102" s="4"/>
      <c r="C102" s="4"/>
      <c r="D102" s="4"/>
      <c r="E102" s="4"/>
      <c r="F102" s="31"/>
      <c r="G102" s="41"/>
      <c r="H102" s="41"/>
      <c r="I102" s="41"/>
      <c r="J102" s="41"/>
      <c r="K102" s="42"/>
      <c r="L102" s="77"/>
    </row>
    <row r="103" spans="1:12">
      <c r="A103" s="40" t="s">
        <v>175</v>
      </c>
      <c r="B103" s="4"/>
      <c r="C103" s="4"/>
      <c r="D103" s="4"/>
      <c r="E103" s="4"/>
      <c r="F103" s="31"/>
      <c r="G103" s="41" t="s">
        <v>178</v>
      </c>
      <c r="H103" s="41"/>
      <c r="I103" s="41"/>
      <c r="J103" s="41"/>
      <c r="K103" s="42">
        <f>K105</f>
        <v>615</v>
      </c>
      <c r="L103" s="77"/>
    </row>
    <row r="104" spans="1:12">
      <c r="A104" s="40" t="s">
        <v>179</v>
      </c>
      <c r="B104" s="4"/>
      <c r="C104" s="4"/>
      <c r="D104" s="4"/>
      <c r="E104" s="4"/>
      <c r="F104" s="31"/>
      <c r="G104" s="32"/>
      <c r="H104" s="32"/>
      <c r="I104" s="32"/>
      <c r="J104" s="41"/>
      <c r="K104" s="42"/>
      <c r="L104" s="79"/>
    </row>
    <row r="105" spans="1:12">
      <c r="A105" s="40" t="s">
        <v>180</v>
      </c>
      <c r="B105" s="4"/>
      <c r="C105" s="4"/>
      <c r="D105" s="4"/>
      <c r="E105" s="4"/>
      <c r="F105" s="31"/>
      <c r="G105" s="32" t="s">
        <v>178</v>
      </c>
      <c r="H105" s="32" t="s">
        <v>181</v>
      </c>
      <c r="I105" s="32"/>
      <c r="J105" s="41"/>
      <c r="K105" s="42">
        <f>K106</f>
        <v>615</v>
      </c>
      <c r="L105" s="77"/>
    </row>
    <row r="106" spans="1:12">
      <c r="A106" s="40" t="s">
        <v>182</v>
      </c>
      <c r="B106" s="4"/>
      <c r="C106" s="4"/>
      <c r="D106" s="4"/>
      <c r="E106" s="4"/>
      <c r="F106" s="31"/>
      <c r="G106" s="32" t="s">
        <v>178</v>
      </c>
      <c r="H106" s="32" t="s">
        <v>183</v>
      </c>
      <c r="I106" s="32"/>
      <c r="J106" s="41"/>
      <c r="K106" s="42">
        <f>K107</f>
        <v>615</v>
      </c>
      <c r="L106" s="77"/>
    </row>
    <row r="107" spans="1:12">
      <c r="A107" s="44" t="s">
        <v>184</v>
      </c>
      <c r="B107" s="35"/>
      <c r="C107" s="35"/>
      <c r="D107" s="35"/>
      <c r="E107" s="35"/>
      <c r="F107" s="36"/>
      <c r="G107" s="37" t="s">
        <v>178</v>
      </c>
      <c r="H107" s="37" t="s">
        <v>185</v>
      </c>
      <c r="I107" s="37"/>
      <c r="J107" s="27"/>
      <c r="K107" s="28">
        <f>K108</f>
        <v>615</v>
      </c>
      <c r="L107" s="77"/>
    </row>
    <row r="108" spans="1:12">
      <c r="A108" s="44" t="s">
        <v>53</v>
      </c>
      <c r="B108" s="35"/>
      <c r="C108" s="35"/>
      <c r="D108" s="35"/>
      <c r="E108" s="35"/>
      <c r="F108" s="36"/>
      <c r="G108" s="37" t="s">
        <v>178</v>
      </c>
      <c r="H108" s="37" t="s">
        <v>185</v>
      </c>
      <c r="I108" s="37" t="s">
        <v>122</v>
      </c>
      <c r="J108" s="27" t="s">
        <v>186</v>
      </c>
      <c r="K108" s="28">
        <v>615</v>
      </c>
      <c r="L108" s="77"/>
    </row>
    <row r="109" spans="1:12">
      <c r="A109" s="40" t="s">
        <v>187</v>
      </c>
      <c r="B109" s="4"/>
      <c r="C109" s="4"/>
      <c r="D109" s="4"/>
      <c r="E109" s="4"/>
      <c r="F109" s="31"/>
      <c r="G109" s="32"/>
      <c r="H109" s="32"/>
      <c r="I109" s="32"/>
      <c r="J109" s="41"/>
      <c r="K109" s="42"/>
      <c r="L109" s="77"/>
    </row>
    <row r="110" spans="1:12">
      <c r="A110" s="40" t="s">
        <v>188</v>
      </c>
      <c r="B110" s="4"/>
      <c r="C110" s="4"/>
      <c r="D110" s="4"/>
      <c r="E110" s="4"/>
      <c r="F110" s="31"/>
      <c r="G110" s="32"/>
      <c r="H110" s="32"/>
      <c r="I110" s="32"/>
      <c r="J110" s="41"/>
      <c r="K110" s="42"/>
      <c r="L110" s="77"/>
    </row>
    <row r="111" spans="1:12">
      <c r="A111" s="40" t="s">
        <v>189</v>
      </c>
      <c r="B111" s="4"/>
      <c r="C111" s="4"/>
      <c r="D111" s="4"/>
      <c r="E111" s="4"/>
      <c r="F111" s="31"/>
      <c r="G111" s="32" t="s">
        <v>190</v>
      </c>
      <c r="H111" s="32"/>
      <c r="I111" s="32"/>
      <c r="J111" s="41"/>
      <c r="K111" s="33">
        <f>K113+K117</f>
        <v>4936.2</v>
      </c>
      <c r="L111" s="83"/>
    </row>
    <row r="112" spans="1:12">
      <c r="A112" s="40" t="s">
        <v>179</v>
      </c>
      <c r="B112" s="75"/>
      <c r="C112" s="75"/>
      <c r="D112" s="75"/>
      <c r="E112" s="75"/>
      <c r="F112" s="76"/>
      <c r="G112" s="41"/>
      <c r="H112" s="41"/>
      <c r="I112" s="41"/>
      <c r="J112" s="41"/>
      <c r="K112" s="42"/>
      <c r="L112" s="77"/>
    </row>
    <row r="113" spans="1:12">
      <c r="A113" s="40" t="s">
        <v>180</v>
      </c>
      <c r="B113" s="75"/>
      <c r="C113" s="75"/>
      <c r="D113" s="75"/>
      <c r="E113" s="75"/>
      <c r="F113" s="76"/>
      <c r="G113" s="41" t="s">
        <v>191</v>
      </c>
      <c r="H113" s="41" t="s">
        <v>181</v>
      </c>
      <c r="I113" s="41"/>
      <c r="J113" s="41"/>
      <c r="K113" s="42">
        <f>K114</f>
        <v>3777.4</v>
      </c>
      <c r="L113" s="77"/>
    </row>
    <row r="114" spans="1:12">
      <c r="A114" s="40" t="s">
        <v>192</v>
      </c>
      <c r="B114" s="4"/>
      <c r="C114" s="4"/>
      <c r="D114" s="4"/>
      <c r="E114" s="4"/>
      <c r="F114" s="31"/>
      <c r="G114" s="32" t="s">
        <v>191</v>
      </c>
      <c r="H114" s="32" t="s">
        <v>193</v>
      </c>
      <c r="I114" s="32"/>
      <c r="J114" s="32"/>
      <c r="K114" s="33">
        <f>K115</f>
        <v>3777.4</v>
      </c>
      <c r="L114" s="82"/>
    </row>
    <row r="115" spans="1:12">
      <c r="A115" s="44" t="s">
        <v>184</v>
      </c>
      <c r="B115" s="35"/>
      <c r="C115" s="35"/>
      <c r="D115" s="35"/>
      <c r="E115" s="35"/>
      <c r="F115" s="36"/>
      <c r="G115" s="37" t="s">
        <v>191</v>
      </c>
      <c r="H115" s="37" t="s">
        <v>194</v>
      </c>
      <c r="I115" s="37"/>
      <c r="J115" s="37"/>
      <c r="K115" s="38">
        <f>K116</f>
        <v>3777.4</v>
      </c>
      <c r="L115" s="77"/>
    </row>
    <row r="116" spans="1:12">
      <c r="A116" s="44" t="s">
        <v>53</v>
      </c>
      <c r="B116" s="35"/>
      <c r="C116" s="35"/>
      <c r="D116" s="35"/>
      <c r="E116" s="35"/>
      <c r="F116" s="36"/>
      <c r="G116" s="37" t="s">
        <v>191</v>
      </c>
      <c r="H116" s="37" t="s">
        <v>194</v>
      </c>
      <c r="I116" s="37" t="s">
        <v>122</v>
      </c>
      <c r="J116" s="37" t="s">
        <v>186</v>
      </c>
      <c r="K116" s="38">
        <v>3777.4</v>
      </c>
      <c r="L116" s="77"/>
    </row>
    <row r="117" spans="1:12">
      <c r="A117" s="40" t="s">
        <v>195</v>
      </c>
      <c r="B117" s="75"/>
      <c r="C117" s="75"/>
      <c r="D117" s="75"/>
      <c r="E117" s="75"/>
      <c r="F117" s="76"/>
      <c r="G117" s="41" t="s">
        <v>191</v>
      </c>
      <c r="H117" s="41" t="s">
        <v>196</v>
      </c>
      <c r="I117" s="41"/>
      <c r="J117" s="41"/>
      <c r="K117" s="42">
        <f>K118</f>
        <v>1158.8</v>
      </c>
      <c r="L117" s="77"/>
    </row>
    <row r="118" spans="1:12">
      <c r="A118" s="40" t="s">
        <v>197</v>
      </c>
      <c r="B118" s="75"/>
      <c r="C118" s="75"/>
      <c r="D118" s="75"/>
      <c r="E118" s="75"/>
      <c r="F118" s="76"/>
      <c r="G118" s="32" t="s">
        <v>191</v>
      </c>
      <c r="H118" s="32" t="s">
        <v>198</v>
      </c>
      <c r="I118" s="32"/>
      <c r="J118" s="32"/>
      <c r="K118" s="42">
        <f>K119</f>
        <v>1158.8</v>
      </c>
      <c r="L118" s="77"/>
    </row>
    <row r="119" spans="1:12">
      <c r="A119" s="44" t="s">
        <v>199</v>
      </c>
      <c r="B119" s="25"/>
      <c r="C119" s="25"/>
      <c r="D119" s="25"/>
      <c r="E119" s="25"/>
      <c r="F119" s="26"/>
      <c r="G119" s="37" t="s">
        <v>191</v>
      </c>
      <c r="H119" s="37" t="s">
        <v>200</v>
      </c>
      <c r="I119" s="37"/>
      <c r="J119" s="37"/>
      <c r="K119" s="28">
        <f>K120</f>
        <v>1158.8</v>
      </c>
      <c r="L119" s="77"/>
    </row>
    <row r="120" spans="1:12">
      <c r="A120" s="44" t="s">
        <v>53</v>
      </c>
      <c r="B120" s="25"/>
      <c r="C120" s="25"/>
      <c r="D120" s="25"/>
      <c r="E120" s="25"/>
      <c r="F120" s="26"/>
      <c r="G120" s="37" t="s">
        <v>191</v>
      </c>
      <c r="H120" s="37" t="s">
        <v>200</v>
      </c>
      <c r="I120" s="37" t="s">
        <v>122</v>
      </c>
      <c r="J120" s="37" t="s">
        <v>186</v>
      </c>
      <c r="K120" s="28">
        <v>1158.8</v>
      </c>
      <c r="L120" s="77"/>
    </row>
    <row r="121" spans="1:12">
      <c r="A121" s="40"/>
      <c r="B121" s="75"/>
      <c r="C121" s="75"/>
      <c r="D121" s="75"/>
      <c r="E121" s="75"/>
      <c r="F121" s="76"/>
      <c r="G121" s="41"/>
      <c r="H121" s="41"/>
      <c r="I121" s="41"/>
      <c r="J121" s="41"/>
      <c r="K121" s="42"/>
      <c r="L121" s="77"/>
    </row>
    <row r="122" spans="1:12">
      <c r="A122" s="40" t="s">
        <v>201</v>
      </c>
      <c r="B122" s="75"/>
      <c r="C122" s="75"/>
      <c r="D122" s="75"/>
      <c r="E122" s="75"/>
      <c r="F122" s="76"/>
      <c r="G122" s="41"/>
      <c r="H122" s="41"/>
      <c r="I122" s="32"/>
      <c r="J122" s="41"/>
      <c r="K122" s="42"/>
      <c r="L122" s="79"/>
    </row>
    <row r="123" spans="1:12">
      <c r="A123" s="40" t="s">
        <v>202</v>
      </c>
      <c r="B123" s="75"/>
      <c r="C123" s="75"/>
      <c r="D123" s="75"/>
      <c r="E123" s="75"/>
      <c r="F123" s="76"/>
      <c r="G123" s="41"/>
      <c r="H123" s="41"/>
      <c r="I123" s="32"/>
      <c r="J123" s="41"/>
      <c r="K123" s="42"/>
      <c r="L123" s="77"/>
    </row>
    <row r="124" spans="1:12">
      <c r="A124" s="40" t="s">
        <v>203</v>
      </c>
      <c r="B124" s="75"/>
      <c r="C124" s="75"/>
      <c r="D124" s="75"/>
      <c r="E124" s="75"/>
      <c r="F124" s="76"/>
      <c r="G124" s="41" t="s">
        <v>204</v>
      </c>
      <c r="H124" s="41"/>
      <c r="I124" s="32"/>
      <c r="J124" s="41"/>
      <c r="K124" s="42">
        <f>K125</f>
        <v>1353.7</v>
      </c>
      <c r="L124" s="77"/>
    </row>
    <row r="125" spans="1:12">
      <c r="A125" s="40" t="s">
        <v>195</v>
      </c>
      <c r="B125" s="75"/>
      <c r="C125" s="75"/>
      <c r="D125" s="75"/>
      <c r="E125" s="75"/>
      <c r="F125" s="76"/>
      <c r="G125" s="41" t="s">
        <v>205</v>
      </c>
      <c r="H125" s="41" t="s">
        <v>196</v>
      </c>
      <c r="I125" s="32"/>
      <c r="J125" s="41"/>
      <c r="K125" s="42">
        <f>K126</f>
        <v>1353.7</v>
      </c>
      <c r="L125" s="77"/>
    </row>
    <row r="126" spans="1:12">
      <c r="A126" s="40" t="s">
        <v>197</v>
      </c>
      <c r="B126" s="75"/>
      <c r="C126" s="75"/>
      <c r="D126" s="75"/>
      <c r="E126" s="75"/>
      <c r="F126" s="76"/>
      <c r="G126" s="41" t="s">
        <v>205</v>
      </c>
      <c r="H126" s="41" t="s">
        <v>198</v>
      </c>
      <c r="I126" s="32"/>
      <c r="J126" s="41"/>
      <c r="K126" s="42">
        <f>K127</f>
        <v>1353.7</v>
      </c>
      <c r="L126" s="77"/>
    </row>
    <row r="127" spans="1:12">
      <c r="A127" s="44" t="s">
        <v>199</v>
      </c>
      <c r="B127" s="75"/>
      <c r="C127" s="75"/>
      <c r="D127" s="75"/>
      <c r="E127" s="75"/>
      <c r="F127" s="76"/>
      <c r="G127" s="27" t="s">
        <v>205</v>
      </c>
      <c r="H127" s="27" t="s">
        <v>200</v>
      </c>
      <c r="I127" s="37"/>
      <c r="J127" s="27"/>
      <c r="K127" s="28">
        <f>K128</f>
        <v>1353.7</v>
      </c>
      <c r="L127" s="79"/>
    </row>
    <row r="128" spans="1:12">
      <c r="A128" s="44" t="s">
        <v>77</v>
      </c>
      <c r="B128" s="75"/>
      <c r="C128" s="75"/>
      <c r="D128" s="75"/>
      <c r="E128" s="75"/>
      <c r="F128" s="76"/>
      <c r="G128" s="27" t="s">
        <v>205</v>
      </c>
      <c r="H128" s="27" t="s">
        <v>200</v>
      </c>
      <c r="I128" s="37" t="s">
        <v>206</v>
      </c>
      <c r="J128" s="27" t="s">
        <v>123</v>
      </c>
      <c r="K128" s="28">
        <f>1000+353.7</f>
        <v>1353.7</v>
      </c>
      <c r="L128" s="79"/>
    </row>
    <row r="129" spans="1:12">
      <c r="A129" s="40"/>
      <c r="B129" s="75"/>
      <c r="C129" s="75"/>
      <c r="D129" s="75"/>
      <c r="E129" s="75"/>
      <c r="F129" s="76"/>
      <c r="G129" s="41"/>
      <c r="H129" s="41"/>
      <c r="I129" s="41"/>
      <c r="J129" s="41"/>
      <c r="K129" s="42"/>
      <c r="L129" s="77"/>
    </row>
    <row r="130" spans="1:12">
      <c r="A130" s="40" t="s">
        <v>201</v>
      </c>
      <c r="B130" s="75"/>
      <c r="C130" s="75"/>
      <c r="D130" s="75"/>
      <c r="E130" s="75"/>
      <c r="F130" s="76"/>
      <c r="G130" s="41"/>
      <c r="H130" s="41"/>
      <c r="I130" s="41"/>
      <c r="J130" s="41"/>
      <c r="K130" s="42"/>
      <c r="L130" s="77"/>
    </row>
    <row r="131" spans="1:12">
      <c r="A131" s="40" t="s">
        <v>207</v>
      </c>
      <c r="B131" s="75"/>
      <c r="C131" s="75"/>
      <c r="D131" s="75"/>
      <c r="E131" s="75"/>
      <c r="F131" s="76"/>
      <c r="G131" s="41" t="s">
        <v>208</v>
      </c>
      <c r="H131" s="41"/>
      <c r="I131" s="41"/>
      <c r="J131" s="41"/>
      <c r="K131" s="42">
        <f>K133+K162+K169</f>
        <v>8460.2000000000007</v>
      </c>
      <c r="L131" s="77"/>
    </row>
    <row r="132" spans="1:12">
      <c r="A132" s="40" t="s">
        <v>209</v>
      </c>
      <c r="B132" s="75"/>
      <c r="C132" s="75"/>
      <c r="D132" s="75"/>
      <c r="E132" s="75"/>
      <c r="F132" s="76"/>
      <c r="G132" s="41"/>
      <c r="H132" s="41"/>
      <c r="I132" s="41"/>
      <c r="J132" s="41"/>
      <c r="K132" s="42"/>
      <c r="L132" s="77"/>
    </row>
    <row r="133" spans="1:12">
      <c r="A133" s="40" t="s">
        <v>210</v>
      </c>
      <c r="B133" s="75"/>
      <c r="C133" s="75"/>
      <c r="D133" s="75"/>
      <c r="E133" s="75"/>
      <c r="F133" s="76"/>
      <c r="G133" s="41" t="s">
        <v>211</v>
      </c>
      <c r="H133" s="41"/>
      <c r="I133" s="41"/>
      <c r="J133" s="41"/>
      <c r="K133" s="42">
        <f>K134+K140+K155</f>
        <v>4327.9000000000005</v>
      </c>
      <c r="L133" s="77"/>
    </row>
    <row r="134" spans="1:12">
      <c r="A134" s="40" t="s">
        <v>212</v>
      </c>
      <c r="B134" s="4"/>
      <c r="C134" s="4"/>
      <c r="D134" s="4"/>
      <c r="E134" s="4"/>
      <c r="F134" s="31"/>
      <c r="G134" s="32" t="s">
        <v>213</v>
      </c>
      <c r="H134" s="32"/>
      <c r="I134" s="32"/>
      <c r="J134" s="41"/>
      <c r="K134" s="33">
        <f>K135</f>
        <v>1849.4</v>
      </c>
      <c r="L134" s="83"/>
    </row>
    <row r="135" spans="1:12">
      <c r="A135" s="40" t="s">
        <v>214</v>
      </c>
      <c r="B135" s="75"/>
      <c r="C135" s="75"/>
      <c r="D135" s="75"/>
      <c r="E135" s="4"/>
      <c r="F135" s="31"/>
      <c r="G135" s="41" t="s">
        <v>213</v>
      </c>
      <c r="H135" s="41" t="s">
        <v>115</v>
      </c>
      <c r="I135" s="41"/>
      <c r="J135" s="41"/>
      <c r="K135" s="84">
        <f>K136</f>
        <v>1849.4</v>
      </c>
      <c r="L135" s="85"/>
    </row>
    <row r="136" spans="1:12">
      <c r="A136" s="40" t="s">
        <v>116</v>
      </c>
      <c r="B136" s="75"/>
      <c r="C136" s="75"/>
      <c r="D136" s="75"/>
      <c r="E136" s="4"/>
      <c r="F136" s="31"/>
      <c r="G136" s="41" t="s">
        <v>213</v>
      </c>
      <c r="H136" s="41" t="s">
        <v>117</v>
      </c>
      <c r="I136" s="41"/>
      <c r="J136" s="41"/>
      <c r="K136" s="84">
        <f>K138</f>
        <v>1849.4</v>
      </c>
      <c r="L136" s="85"/>
    </row>
    <row r="137" spans="1:12">
      <c r="A137" s="44" t="s">
        <v>118</v>
      </c>
      <c r="B137" s="75"/>
      <c r="C137" s="75"/>
      <c r="D137" s="75"/>
      <c r="E137" s="4"/>
      <c r="F137" s="31"/>
      <c r="G137" s="27"/>
      <c r="H137" s="27"/>
      <c r="I137" s="27"/>
      <c r="J137" s="27"/>
      <c r="K137" s="84"/>
      <c r="L137" s="85"/>
    </row>
    <row r="138" spans="1:12">
      <c r="A138" s="44" t="s">
        <v>119</v>
      </c>
      <c r="B138" s="75"/>
      <c r="C138" s="75"/>
      <c r="D138" s="75"/>
      <c r="E138" s="4"/>
      <c r="F138" s="31"/>
      <c r="G138" s="27" t="s">
        <v>213</v>
      </c>
      <c r="H138" s="27" t="s">
        <v>120</v>
      </c>
      <c r="I138" s="27"/>
      <c r="J138" s="27"/>
      <c r="K138" s="28">
        <f>K139</f>
        <v>1849.4</v>
      </c>
      <c r="L138" s="85"/>
    </row>
    <row r="139" spans="1:12">
      <c r="A139" s="44" t="s">
        <v>215</v>
      </c>
      <c r="B139" s="75"/>
      <c r="C139" s="75"/>
      <c r="D139" s="75"/>
      <c r="E139" s="4"/>
      <c r="F139" s="31"/>
      <c r="G139" s="27" t="s">
        <v>213</v>
      </c>
      <c r="H139" s="27" t="s">
        <v>120</v>
      </c>
      <c r="I139" s="27" t="s">
        <v>216</v>
      </c>
      <c r="J139" s="27" t="s">
        <v>123</v>
      </c>
      <c r="K139" s="28">
        <v>1849.4</v>
      </c>
      <c r="L139" s="85"/>
    </row>
    <row r="140" spans="1:12">
      <c r="A140" s="40" t="s">
        <v>217</v>
      </c>
      <c r="B140" s="35"/>
      <c r="C140" s="35"/>
      <c r="D140" s="35"/>
      <c r="E140" s="35"/>
      <c r="F140" s="36"/>
      <c r="G140" s="32" t="s">
        <v>218</v>
      </c>
      <c r="H140" s="32"/>
      <c r="I140" s="32"/>
      <c r="J140" s="41"/>
      <c r="K140" s="84">
        <f>K141+K148+K152</f>
        <v>1984.8999999999999</v>
      </c>
      <c r="L140" s="86"/>
    </row>
    <row r="141" spans="1:12">
      <c r="A141" s="40" t="s">
        <v>214</v>
      </c>
      <c r="B141" s="35"/>
      <c r="C141" s="35"/>
      <c r="D141" s="35"/>
      <c r="E141" s="35"/>
      <c r="F141" s="36"/>
      <c r="G141" s="32" t="s">
        <v>218</v>
      </c>
      <c r="H141" s="32" t="s">
        <v>115</v>
      </c>
      <c r="I141" s="32"/>
      <c r="J141" s="41"/>
      <c r="K141" s="84">
        <f>K142</f>
        <v>1945.7</v>
      </c>
      <c r="L141" s="85"/>
    </row>
    <row r="142" spans="1:12">
      <c r="A142" s="40" t="s">
        <v>116</v>
      </c>
      <c r="B142" s="35"/>
      <c r="C142" s="35"/>
      <c r="D142" s="35"/>
      <c r="E142" s="35"/>
      <c r="F142" s="36"/>
      <c r="G142" s="32" t="s">
        <v>218</v>
      </c>
      <c r="H142" s="32" t="s">
        <v>117</v>
      </c>
      <c r="I142" s="32"/>
      <c r="J142" s="41"/>
      <c r="K142" s="84">
        <f>K144+K145</f>
        <v>1945.7</v>
      </c>
      <c r="L142" s="85"/>
    </row>
    <row r="143" spans="1:12">
      <c r="A143" s="44" t="s">
        <v>118</v>
      </c>
      <c r="B143" s="35"/>
      <c r="C143" s="35"/>
      <c r="D143" s="35"/>
      <c r="E143" s="35"/>
      <c r="F143" s="36"/>
      <c r="G143" s="32"/>
      <c r="H143" s="32"/>
      <c r="I143" s="32"/>
      <c r="J143" s="41"/>
      <c r="K143" s="84"/>
      <c r="L143" s="85"/>
    </row>
    <row r="144" spans="1:12">
      <c r="A144" s="44" t="s">
        <v>119</v>
      </c>
      <c r="B144" s="35"/>
      <c r="C144" s="35"/>
      <c r="D144" s="35"/>
      <c r="E144" s="35"/>
      <c r="F144" s="36"/>
      <c r="G144" s="37" t="s">
        <v>218</v>
      </c>
      <c r="H144" s="37" t="s">
        <v>120</v>
      </c>
      <c r="I144" s="37"/>
      <c r="J144" s="27"/>
      <c r="K144" s="87">
        <v>1940.7</v>
      </c>
      <c r="L144" s="85"/>
    </row>
    <row r="145" spans="1:12">
      <c r="A145" s="44" t="s">
        <v>127</v>
      </c>
      <c r="B145" s="35"/>
      <c r="C145" s="35"/>
      <c r="D145" s="35"/>
      <c r="E145" s="35"/>
      <c r="F145" s="36"/>
      <c r="G145" s="37" t="s">
        <v>218</v>
      </c>
      <c r="H145" s="37" t="s">
        <v>128</v>
      </c>
      <c r="I145" s="37"/>
      <c r="J145" s="27"/>
      <c r="K145" s="87">
        <v>5</v>
      </c>
      <c r="L145" s="85"/>
    </row>
    <row r="146" spans="1:12">
      <c r="A146" s="44" t="s">
        <v>215</v>
      </c>
      <c r="B146" s="35"/>
      <c r="C146" s="35"/>
      <c r="D146" s="35"/>
      <c r="E146" s="35"/>
      <c r="F146" s="36"/>
      <c r="G146" s="37" t="s">
        <v>218</v>
      </c>
      <c r="H146" s="37" t="s">
        <v>128</v>
      </c>
      <c r="I146" s="37" t="s">
        <v>216</v>
      </c>
      <c r="J146" s="27" t="s">
        <v>123</v>
      </c>
      <c r="K146" s="87">
        <f>1940.7+5</f>
        <v>1945.7</v>
      </c>
      <c r="L146" s="85"/>
    </row>
    <row r="147" spans="1:12">
      <c r="A147" s="40" t="s">
        <v>219</v>
      </c>
      <c r="B147" s="35"/>
      <c r="C147" s="35"/>
      <c r="D147" s="35"/>
      <c r="E147" s="35"/>
      <c r="F147" s="36"/>
      <c r="G147" s="37"/>
      <c r="H147" s="37"/>
      <c r="I147" s="37"/>
      <c r="J147" s="27"/>
      <c r="K147" s="87"/>
      <c r="L147" s="85"/>
    </row>
    <row r="148" spans="1:12">
      <c r="A148" s="40" t="s">
        <v>220</v>
      </c>
      <c r="B148" s="4"/>
      <c r="C148" s="4"/>
      <c r="D148" s="4"/>
      <c r="E148" s="4"/>
      <c r="F148" s="31"/>
      <c r="G148" s="32" t="s">
        <v>221</v>
      </c>
      <c r="H148" s="32"/>
      <c r="I148" s="32"/>
      <c r="J148" s="41"/>
      <c r="K148" s="84">
        <f>K149</f>
        <v>19.600000000000001</v>
      </c>
      <c r="L148" s="85"/>
    </row>
    <row r="149" spans="1:12">
      <c r="A149" s="44" t="s">
        <v>127</v>
      </c>
      <c r="B149" s="35"/>
      <c r="C149" s="35"/>
      <c r="D149" s="35"/>
      <c r="E149" s="35"/>
      <c r="F149" s="36"/>
      <c r="G149" s="37" t="s">
        <v>222</v>
      </c>
      <c r="H149" s="37" t="s">
        <v>128</v>
      </c>
      <c r="I149" s="37"/>
      <c r="J149" s="27"/>
      <c r="K149" s="87">
        <f>K150</f>
        <v>19.600000000000001</v>
      </c>
      <c r="L149" s="85"/>
    </row>
    <row r="150" spans="1:12">
      <c r="A150" s="44" t="s">
        <v>215</v>
      </c>
      <c r="B150" s="35"/>
      <c r="C150" s="35"/>
      <c r="D150" s="35"/>
      <c r="E150" s="35"/>
      <c r="F150" s="36"/>
      <c r="G150" s="37" t="s">
        <v>222</v>
      </c>
      <c r="H150" s="37" t="s">
        <v>128</v>
      </c>
      <c r="I150" s="37" t="s">
        <v>216</v>
      </c>
      <c r="J150" s="27" t="s">
        <v>123</v>
      </c>
      <c r="K150" s="87">
        <v>19.600000000000001</v>
      </c>
      <c r="L150" s="85"/>
    </row>
    <row r="151" spans="1:12">
      <c r="A151" s="40" t="s">
        <v>219</v>
      </c>
      <c r="B151" s="35"/>
      <c r="C151" s="35"/>
      <c r="D151" s="35"/>
      <c r="E151" s="35"/>
      <c r="F151" s="36"/>
      <c r="G151" s="37"/>
      <c r="H151" s="37"/>
      <c r="I151" s="37"/>
      <c r="J151" s="27"/>
      <c r="K151" s="87"/>
      <c r="L151" s="85"/>
    </row>
    <row r="152" spans="1:12">
      <c r="A152" s="40" t="s">
        <v>220</v>
      </c>
      <c r="B152" s="35"/>
      <c r="C152" s="35"/>
      <c r="D152" s="35"/>
      <c r="E152" s="35"/>
      <c r="F152" s="36"/>
      <c r="G152" s="32" t="s">
        <v>223</v>
      </c>
      <c r="H152" s="32"/>
      <c r="I152" s="32"/>
      <c r="J152" s="41"/>
      <c r="K152" s="84">
        <f>K153</f>
        <v>19.600000000000001</v>
      </c>
      <c r="L152" s="85"/>
    </row>
    <row r="153" spans="1:12">
      <c r="A153" s="44" t="s">
        <v>127</v>
      </c>
      <c r="B153" s="35"/>
      <c r="C153" s="35"/>
      <c r="D153" s="35"/>
      <c r="E153" s="35"/>
      <c r="F153" s="36"/>
      <c r="G153" s="37" t="s">
        <v>224</v>
      </c>
      <c r="H153" s="37" t="s">
        <v>128</v>
      </c>
      <c r="I153" s="37"/>
      <c r="J153" s="27"/>
      <c r="K153" s="87">
        <f>K154</f>
        <v>19.600000000000001</v>
      </c>
      <c r="L153" s="85"/>
    </row>
    <row r="154" spans="1:12">
      <c r="A154" s="44" t="s">
        <v>215</v>
      </c>
      <c r="B154" s="35"/>
      <c r="C154" s="35"/>
      <c r="D154" s="35"/>
      <c r="E154" s="35"/>
      <c r="F154" s="36"/>
      <c r="G154" s="37" t="s">
        <v>224</v>
      </c>
      <c r="H154" s="37" t="s">
        <v>128</v>
      </c>
      <c r="I154" s="37" t="s">
        <v>216</v>
      </c>
      <c r="J154" s="27" t="s">
        <v>123</v>
      </c>
      <c r="K154" s="87">
        <v>19.600000000000001</v>
      </c>
      <c r="L154" s="85"/>
    </row>
    <row r="155" spans="1:12">
      <c r="A155" s="40" t="s">
        <v>225</v>
      </c>
      <c r="B155" s="4"/>
      <c r="C155" s="4"/>
      <c r="D155" s="4"/>
      <c r="E155" s="4"/>
      <c r="F155" s="31"/>
      <c r="G155" s="32" t="s">
        <v>226</v>
      </c>
      <c r="H155" s="32"/>
      <c r="I155" s="32"/>
      <c r="J155" s="41"/>
      <c r="K155" s="33">
        <f>K156</f>
        <v>493.6</v>
      </c>
      <c r="L155" s="83"/>
    </row>
    <row r="156" spans="1:12">
      <c r="A156" s="40" t="s">
        <v>214</v>
      </c>
      <c r="B156" s="4"/>
      <c r="C156" s="4"/>
      <c r="D156" s="4"/>
      <c r="E156" s="4"/>
      <c r="F156" s="31"/>
      <c r="G156" s="32" t="s">
        <v>226</v>
      </c>
      <c r="H156" s="32" t="s">
        <v>115</v>
      </c>
      <c r="I156" s="32"/>
      <c r="J156" s="32"/>
      <c r="K156" s="82">
        <f>K157</f>
        <v>493.6</v>
      </c>
      <c r="L156" s="88"/>
    </row>
    <row r="157" spans="1:12">
      <c r="A157" s="40" t="s">
        <v>116</v>
      </c>
      <c r="B157" s="4"/>
      <c r="C157" s="4"/>
      <c r="D157" s="4"/>
      <c r="E157" s="4"/>
      <c r="F157" s="31"/>
      <c r="G157" s="32" t="s">
        <v>226</v>
      </c>
      <c r="H157" s="32" t="s">
        <v>117</v>
      </c>
      <c r="I157" s="32"/>
      <c r="J157" s="32"/>
      <c r="K157" s="82">
        <f>K159</f>
        <v>493.6</v>
      </c>
      <c r="L157" s="83"/>
    </row>
    <row r="158" spans="1:12">
      <c r="A158" s="44" t="s">
        <v>118</v>
      </c>
      <c r="B158" s="4"/>
      <c r="C158" s="4"/>
      <c r="D158" s="4"/>
      <c r="E158" s="4"/>
      <c r="F158" s="31"/>
      <c r="G158" s="32"/>
      <c r="H158" s="32"/>
      <c r="I158" s="32"/>
      <c r="J158" s="32"/>
      <c r="K158" s="82"/>
      <c r="L158" s="83"/>
    </row>
    <row r="159" spans="1:12">
      <c r="A159" s="44" t="s">
        <v>119</v>
      </c>
      <c r="B159" s="4"/>
      <c r="C159" s="4"/>
      <c r="D159" s="4"/>
      <c r="E159" s="4"/>
      <c r="F159" s="31"/>
      <c r="G159" s="37" t="s">
        <v>226</v>
      </c>
      <c r="H159" s="37" t="s">
        <v>120</v>
      </c>
      <c r="I159" s="37"/>
      <c r="J159" s="37"/>
      <c r="K159" s="83">
        <f>K160</f>
        <v>493.6</v>
      </c>
      <c r="L159" s="83"/>
    </row>
    <row r="160" spans="1:12">
      <c r="A160" s="44" t="s">
        <v>215</v>
      </c>
      <c r="B160" s="4"/>
      <c r="C160" s="4"/>
      <c r="D160" s="4"/>
      <c r="E160" s="4"/>
      <c r="F160" s="31"/>
      <c r="G160" s="37" t="s">
        <v>226</v>
      </c>
      <c r="H160" s="37" t="s">
        <v>120</v>
      </c>
      <c r="I160" s="37" t="s">
        <v>216</v>
      </c>
      <c r="J160" s="37" t="s">
        <v>123</v>
      </c>
      <c r="K160" s="83">
        <v>493.6</v>
      </c>
      <c r="L160" s="83"/>
    </row>
    <row r="161" spans="1:12">
      <c r="A161" s="40" t="s">
        <v>227</v>
      </c>
      <c r="B161" s="4"/>
      <c r="C161" s="4"/>
      <c r="D161" s="4"/>
      <c r="E161" s="4"/>
      <c r="F161" s="31"/>
      <c r="G161" s="32"/>
      <c r="H161" s="32"/>
      <c r="I161" s="32"/>
      <c r="J161" s="32"/>
      <c r="K161" s="82"/>
      <c r="L161" s="83"/>
    </row>
    <row r="162" spans="1:12">
      <c r="A162" s="40" t="s">
        <v>228</v>
      </c>
      <c r="B162" s="4"/>
      <c r="C162" s="4"/>
      <c r="D162" s="4"/>
      <c r="E162" s="4"/>
      <c r="F162" s="31"/>
      <c r="G162" s="32" t="s">
        <v>229</v>
      </c>
      <c r="H162" s="32"/>
      <c r="I162" s="32"/>
      <c r="J162" s="32"/>
      <c r="K162" s="82">
        <f>K163</f>
        <v>1764.9</v>
      </c>
      <c r="L162" s="83"/>
    </row>
    <row r="163" spans="1:12">
      <c r="A163" s="40" t="s">
        <v>214</v>
      </c>
      <c r="B163" s="35"/>
      <c r="C163" s="35"/>
      <c r="D163" s="35"/>
      <c r="E163" s="35"/>
      <c r="F163" s="36"/>
      <c r="G163" s="32" t="s">
        <v>230</v>
      </c>
      <c r="H163" s="32" t="s">
        <v>115</v>
      </c>
      <c r="I163" s="32"/>
      <c r="J163" s="32"/>
      <c r="K163" s="33">
        <f>K164</f>
        <v>1764.9</v>
      </c>
      <c r="L163" s="83"/>
    </row>
    <row r="164" spans="1:12">
      <c r="A164" s="40" t="s">
        <v>116</v>
      </c>
      <c r="B164" s="75"/>
      <c r="C164" s="75"/>
      <c r="D164" s="75"/>
      <c r="E164" s="75"/>
      <c r="F164" s="76"/>
      <c r="G164" s="32" t="s">
        <v>230</v>
      </c>
      <c r="H164" s="32" t="s">
        <v>117</v>
      </c>
      <c r="I164" s="32"/>
      <c r="J164" s="32"/>
      <c r="K164" s="33">
        <f>K166</f>
        <v>1764.9</v>
      </c>
      <c r="L164" s="77"/>
    </row>
    <row r="165" spans="1:12">
      <c r="A165" s="44" t="s">
        <v>118</v>
      </c>
      <c r="B165" s="75"/>
      <c r="C165" s="75"/>
      <c r="D165" s="75"/>
      <c r="E165" s="75"/>
      <c r="F165" s="76"/>
      <c r="G165" s="41"/>
      <c r="H165" s="41"/>
      <c r="I165" s="41"/>
      <c r="J165" s="41"/>
      <c r="K165" s="77"/>
      <c r="L165" s="77"/>
    </row>
    <row r="166" spans="1:12">
      <c r="A166" s="44" t="s">
        <v>119</v>
      </c>
      <c r="B166" s="75"/>
      <c r="C166" s="75"/>
      <c r="D166" s="75"/>
      <c r="E166" s="75"/>
      <c r="F166" s="76"/>
      <c r="G166" s="37" t="s">
        <v>230</v>
      </c>
      <c r="H166" s="37" t="s">
        <v>120</v>
      </c>
      <c r="I166" s="37"/>
      <c r="J166" s="37"/>
      <c r="K166" s="38">
        <v>1764.9</v>
      </c>
      <c r="L166" s="77"/>
    </row>
    <row r="167" spans="1:12">
      <c r="A167" s="44" t="s">
        <v>165</v>
      </c>
      <c r="B167" s="75"/>
      <c r="C167" s="75"/>
      <c r="D167" s="75"/>
      <c r="E167" s="75"/>
      <c r="F167" s="76"/>
      <c r="G167" s="37" t="s">
        <v>230</v>
      </c>
      <c r="H167" s="37" t="s">
        <v>120</v>
      </c>
      <c r="I167" s="37" t="s">
        <v>231</v>
      </c>
      <c r="J167" s="37" t="s">
        <v>142</v>
      </c>
      <c r="K167" s="38">
        <v>1764.9</v>
      </c>
      <c r="L167" s="77"/>
    </row>
    <row r="168" spans="1:12">
      <c r="A168" s="40" t="s">
        <v>232</v>
      </c>
      <c r="B168" s="75"/>
      <c r="C168" s="75"/>
      <c r="D168" s="75"/>
      <c r="E168" s="75"/>
      <c r="F168" s="76"/>
      <c r="G168" s="41"/>
      <c r="H168" s="41"/>
      <c r="I168" s="41"/>
      <c r="J168" s="41"/>
      <c r="K168" s="77"/>
      <c r="L168" s="77"/>
    </row>
    <row r="169" spans="1:12">
      <c r="A169" s="40" t="s">
        <v>233</v>
      </c>
      <c r="B169" s="75"/>
      <c r="C169" s="75"/>
      <c r="D169" s="75"/>
      <c r="E169" s="75"/>
      <c r="F169" s="76"/>
      <c r="G169" s="41" t="s">
        <v>234</v>
      </c>
      <c r="H169" s="41"/>
      <c r="I169" s="41"/>
      <c r="J169" s="41"/>
      <c r="K169" s="77">
        <f>K171+K179</f>
        <v>2367.3999999999996</v>
      </c>
      <c r="L169" s="78"/>
    </row>
    <row r="170" spans="1:12">
      <c r="A170" s="40" t="s">
        <v>235</v>
      </c>
      <c r="B170" s="75"/>
      <c r="C170" s="75"/>
      <c r="D170" s="75"/>
      <c r="E170" s="75"/>
      <c r="F170" s="76"/>
      <c r="G170" s="41"/>
      <c r="H170" s="41"/>
      <c r="I170" s="41"/>
      <c r="J170" s="41"/>
      <c r="K170" s="77"/>
      <c r="L170" s="77"/>
    </row>
    <row r="171" spans="1:12">
      <c r="A171" s="40" t="s">
        <v>175</v>
      </c>
      <c r="B171" s="35"/>
      <c r="C171" s="35"/>
      <c r="D171" s="35"/>
      <c r="E171" s="35"/>
      <c r="F171" s="36"/>
      <c r="G171" s="32" t="s">
        <v>236</v>
      </c>
      <c r="H171" s="32"/>
      <c r="I171" s="32"/>
      <c r="J171" s="32"/>
      <c r="K171" s="82">
        <f>K173</f>
        <v>271.7</v>
      </c>
      <c r="L171" s="83"/>
    </row>
    <row r="172" spans="1:12">
      <c r="A172" s="40" t="s">
        <v>179</v>
      </c>
      <c r="B172" s="75"/>
      <c r="C172" s="75"/>
      <c r="D172" s="75"/>
      <c r="E172" s="75"/>
      <c r="F172" s="76"/>
      <c r="G172" s="41"/>
      <c r="H172" s="41"/>
      <c r="I172" s="41"/>
      <c r="J172" s="41"/>
      <c r="K172" s="77"/>
      <c r="L172" s="77"/>
    </row>
    <row r="173" spans="1:12">
      <c r="A173" s="40" t="s">
        <v>180</v>
      </c>
      <c r="B173" s="75"/>
      <c r="C173" s="75"/>
      <c r="D173" s="75"/>
      <c r="E173" s="75"/>
      <c r="F173" s="76"/>
      <c r="G173" s="41" t="s">
        <v>236</v>
      </c>
      <c r="H173" s="41" t="s">
        <v>181</v>
      </c>
      <c r="I173" s="41"/>
      <c r="J173" s="41"/>
      <c r="K173" s="77">
        <f>K174</f>
        <v>271.7</v>
      </c>
      <c r="L173" s="77"/>
    </row>
    <row r="174" spans="1:12">
      <c r="A174" s="40" t="s">
        <v>182</v>
      </c>
      <c r="B174" s="4"/>
      <c r="C174" s="4"/>
      <c r="D174" s="4"/>
      <c r="E174" s="4"/>
      <c r="F174" s="31"/>
      <c r="G174" s="41" t="s">
        <v>236</v>
      </c>
      <c r="H174" s="41" t="s">
        <v>183</v>
      </c>
      <c r="I174" s="41"/>
      <c r="J174" s="41"/>
      <c r="K174" s="77">
        <f>K175</f>
        <v>271.7</v>
      </c>
      <c r="L174" s="77"/>
    </row>
    <row r="175" spans="1:12">
      <c r="A175" s="44" t="s">
        <v>184</v>
      </c>
      <c r="B175" s="4"/>
      <c r="C175" s="4"/>
      <c r="D175" s="4"/>
      <c r="E175" s="4"/>
      <c r="F175" s="31"/>
      <c r="G175" s="27" t="s">
        <v>236</v>
      </c>
      <c r="H175" s="27" t="s">
        <v>185</v>
      </c>
      <c r="I175" s="27"/>
      <c r="J175" s="27"/>
      <c r="K175" s="79">
        <f>K176</f>
        <v>271.7</v>
      </c>
      <c r="L175" s="77"/>
    </row>
    <row r="176" spans="1:12">
      <c r="A176" s="44" t="s">
        <v>237</v>
      </c>
      <c r="B176" s="4"/>
      <c r="C176" s="4"/>
      <c r="D176" s="4"/>
      <c r="E176" s="4"/>
      <c r="F176" s="31"/>
      <c r="G176" s="27" t="s">
        <v>236</v>
      </c>
      <c r="H176" s="27" t="s">
        <v>185</v>
      </c>
      <c r="I176" s="27" t="s">
        <v>238</v>
      </c>
      <c r="J176" s="27" t="s">
        <v>239</v>
      </c>
      <c r="K176" s="79">
        <v>271.7</v>
      </c>
      <c r="L176" s="77"/>
    </row>
    <row r="177" spans="1:12">
      <c r="A177" s="40" t="s">
        <v>187</v>
      </c>
      <c r="B177" s="4"/>
      <c r="C177" s="4"/>
      <c r="D177" s="4"/>
      <c r="E177" s="4"/>
      <c r="F177" s="31"/>
      <c r="G177" s="41"/>
      <c r="H177" s="41"/>
      <c r="I177" s="41"/>
      <c r="J177" s="41"/>
      <c r="K177" s="77"/>
      <c r="L177" s="77"/>
    </row>
    <row r="178" spans="1:12">
      <c r="A178" s="40" t="s">
        <v>188</v>
      </c>
      <c r="B178" s="4"/>
      <c r="C178" s="4"/>
      <c r="D178" s="4"/>
      <c r="E178" s="4"/>
      <c r="F178" s="31"/>
      <c r="G178" s="41"/>
      <c r="H178" s="41"/>
      <c r="I178" s="41"/>
      <c r="J178" s="41"/>
      <c r="K178" s="77"/>
      <c r="L178" s="77"/>
    </row>
    <row r="179" spans="1:12">
      <c r="A179" s="40" t="s">
        <v>240</v>
      </c>
      <c r="B179" s="35"/>
      <c r="C179" s="35"/>
      <c r="D179" s="35"/>
      <c r="E179" s="35"/>
      <c r="F179" s="36"/>
      <c r="G179" s="32" t="s">
        <v>241</v>
      </c>
      <c r="H179" s="32"/>
      <c r="I179" s="32"/>
      <c r="J179" s="41"/>
      <c r="K179" s="77">
        <f>K181+K185</f>
        <v>2095.6999999999998</v>
      </c>
      <c r="L179" s="79"/>
    </row>
    <row r="180" spans="1:12">
      <c r="A180" s="40" t="s">
        <v>179</v>
      </c>
      <c r="B180" s="35"/>
      <c r="C180" s="35"/>
      <c r="D180" s="35"/>
      <c r="E180" s="35"/>
      <c r="F180" s="36"/>
      <c r="G180" s="32"/>
      <c r="H180" s="32"/>
      <c r="I180" s="32"/>
      <c r="J180" s="41"/>
      <c r="K180" s="77"/>
      <c r="L180" s="77"/>
    </row>
    <row r="181" spans="1:12">
      <c r="A181" s="40" t="s">
        <v>180</v>
      </c>
      <c r="B181" s="35"/>
      <c r="C181" s="35"/>
      <c r="D181" s="35"/>
      <c r="E181" s="35"/>
      <c r="F181" s="36"/>
      <c r="G181" s="32" t="s">
        <v>241</v>
      </c>
      <c r="H181" s="32" t="s">
        <v>181</v>
      </c>
      <c r="I181" s="41"/>
      <c r="J181" s="41"/>
      <c r="K181" s="77">
        <f>K182</f>
        <v>1770.7</v>
      </c>
      <c r="L181" s="77"/>
    </row>
    <row r="182" spans="1:12">
      <c r="A182" s="40" t="s">
        <v>192</v>
      </c>
      <c r="B182" s="35"/>
      <c r="C182" s="35"/>
      <c r="D182" s="35"/>
      <c r="E182" s="35"/>
      <c r="F182" s="36"/>
      <c r="G182" s="32" t="s">
        <v>241</v>
      </c>
      <c r="H182" s="32" t="s">
        <v>193</v>
      </c>
      <c r="I182" s="41"/>
      <c r="J182" s="41"/>
      <c r="K182" s="77">
        <f>K183</f>
        <v>1770.7</v>
      </c>
      <c r="L182" s="77"/>
    </row>
    <row r="183" spans="1:12">
      <c r="A183" s="44" t="s">
        <v>184</v>
      </c>
      <c r="B183" s="35"/>
      <c r="C183" s="35"/>
      <c r="D183" s="35"/>
      <c r="E183" s="35"/>
      <c r="F183" s="36"/>
      <c r="G183" s="37" t="s">
        <v>241</v>
      </c>
      <c r="H183" s="37" t="s">
        <v>194</v>
      </c>
      <c r="I183" s="27"/>
      <c r="J183" s="27"/>
      <c r="K183" s="79">
        <f>K184</f>
        <v>1770.7</v>
      </c>
      <c r="L183" s="77"/>
    </row>
    <row r="184" spans="1:12">
      <c r="A184" s="44" t="s">
        <v>237</v>
      </c>
      <c r="B184" s="35"/>
      <c r="C184" s="35"/>
      <c r="D184" s="35"/>
      <c r="E184" s="35"/>
      <c r="F184" s="36"/>
      <c r="G184" s="37" t="s">
        <v>241</v>
      </c>
      <c r="H184" s="37" t="s">
        <v>194</v>
      </c>
      <c r="I184" s="27" t="s">
        <v>238</v>
      </c>
      <c r="J184" s="27" t="s">
        <v>239</v>
      </c>
      <c r="K184" s="79">
        <v>1770.7</v>
      </c>
      <c r="L184" s="77"/>
    </row>
    <row r="185" spans="1:12">
      <c r="A185" s="40" t="s">
        <v>195</v>
      </c>
      <c r="B185" s="35"/>
      <c r="C185" s="35"/>
      <c r="D185" s="35"/>
      <c r="E185" s="35"/>
      <c r="F185" s="36"/>
      <c r="G185" s="32" t="s">
        <v>241</v>
      </c>
      <c r="H185" s="32" t="s">
        <v>196</v>
      </c>
      <c r="I185" s="41"/>
      <c r="J185" s="41"/>
      <c r="K185" s="82">
        <f>K186</f>
        <v>325</v>
      </c>
      <c r="L185" s="83"/>
    </row>
    <row r="186" spans="1:12">
      <c r="A186" s="40" t="s">
        <v>197</v>
      </c>
      <c r="B186" s="4"/>
      <c r="C186" s="4"/>
      <c r="D186" s="4"/>
      <c r="E186" s="4"/>
      <c r="F186" s="31"/>
      <c r="G186" s="32" t="s">
        <v>241</v>
      </c>
      <c r="H186" s="32" t="s">
        <v>198</v>
      </c>
      <c r="I186" s="41"/>
      <c r="J186" s="41"/>
      <c r="K186" s="82">
        <f>K187</f>
        <v>325</v>
      </c>
      <c r="L186" s="82"/>
    </row>
    <row r="187" spans="1:12">
      <c r="A187" s="44" t="s">
        <v>199</v>
      </c>
      <c r="B187" s="4"/>
      <c r="C187" s="4"/>
      <c r="D187" s="4"/>
      <c r="E187" s="4"/>
      <c r="F187" s="31"/>
      <c r="G187" s="37" t="s">
        <v>241</v>
      </c>
      <c r="H187" s="27" t="s">
        <v>200</v>
      </c>
      <c r="I187" s="27"/>
      <c r="J187" s="27"/>
      <c r="K187" s="79">
        <f>K188</f>
        <v>325</v>
      </c>
      <c r="L187" s="77"/>
    </row>
    <row r="188" spans="1:12">
      <c r="A188" s="44" t="s">
        <v>237</v>
      </c>
      <c r="B188" s="4"/>
      <c r="C188" s="4"/>
      <c r="D188" s="4"/>
      <c r="E188" s="4"/>
      <c r="F188" s="31"/>
      <c r="G188" s="37" t="s">
        <v>241</v>
      </c>
      <c r="H188" s="27" t="s">
        <v>200</v>
      </c>
      <c r="I188" s="27" t="s">
        <v>238</v>
      </c>
      <c r="J188" s="27" t="s">
        <v>239</v>
      </c>
      <c r="K188" s="79">
        <v>325</v>
      </c>
      <c r="L188" s="77"/>
    </row>
    <row r="189" spans="1:12">
      <c r="A189" s="40"/>
      <c r="B189" s="4"/>
      <c r="C189" s="4"/>
      <c r="D189" s="4"/>
      <c r="E189" s="4"/>
      <c r="F189" s="31"/>
      <c r="G189" s="41"/>
      <c r="H189" s="41"/>
      <c r="I189" s="41"/>
      <c r="J189" s="41"/>
      <c r="K189" s="77"/>
      <c r="L189" s="77"/>
    </row>
    <row r="190" spans="1:12">
      <c r="A190" s="40" t="s">
        <v>201</v>
      </c>
      <c r="B190" s="4"/>
      <c r="C190" s="4"/>
      <c r="D190" s="4"/>
      <c r="E190" s="4"/>
      <c r="F190" s="31"/>
      <c r="G190" s="41"/>
      <c r="H190" s="41"/>
      <c r="I190" s="41"/>
      <c r="J190" s="41"/>
      <c r="K190" s="77"/>
      <c r="L190" s="77"/>
    </row>
    <row r="191" spans="1:12">
      <c r="A191" s="40" t="s">
        <v>242</v>
      </c>
      <c r="B191" s="4"/>
      <c r="C191" s="4"/>
      <c r="D191" s="4"/>
      <c r="E191" s="4"/>
      <c r="F191" s="31"/>
      <c r="G191" s="41" t="s">
        <v>243</v>
      </c>
      <c r="H191" s="41"/>
      <c r="I191" s="41"/>
      <c r="J191" s="41"/>
      <c r="K191" s="77">
        <f>K192+K197</f>
        <v>100</v>
      </c>
      <c r="L191" s="77"/>
    </row>
    <row r="192" spans="1:12">
      <c r="A192" s="40" t="s">
        <v>244</v>
      </c>
      <c r="B192" s="35"/>
      <c r="C192" s="35"/>
      <c r="D192" s="35"/>
      <c r="E192" s="35"/>
      <c r="F192" s="36"/>
      <c r="G192" s="32" t="s">
        <v>245</v>
      </c>
      <c r="H192" s="32"/>
      <c r="I192" s="32"/>
      <c r="J192" s="41"/>
      <c r="K192" s="77">
        <f>K193</f>
        <v>50</v>
      </c>
      <c r="L192" s="79"/>
    </row>
    <row r="193" spans="1:12">
      <c r="A193" s="40" t="s">
        <v>195</v>
      </c>
      <c r="B193" s="35"/>
      <c r="C193" s="35"/>
      <c r="D193" s="35"/>
      <c r="E193" s="35"/>
      <c r="F193" s="36"/>
      <c r="G193" s="32" t="s">
        <v>245</v>
      </c>
      <c r="H193" s="32" t="s">
        <v>196</v>
      </c>
      <c r="I193" s="32"/>
      <c r="J193" s="41"/>
      <c r="K193" s="77">
        <f>K194</f>
        <v>50</v>
      </c>
      <c r="L193" s="77"/>
    </row>
    <row r="194" spans="1:12">
      <c r="A194" s="40" t="s">
        <v>197</v>
      </c>
      <c r="B194" s="35"/>
      <c r="C194" s="35"/>
      <c r="D194" s="35"/>
      <c r="E194" s="35"/>
      <c r="F194" s="36"/>
      <c r="G194" s="32" t="s">
        <v>245</v>
      </c>
      <c r="H194" s="32" t="s">
        <v>198</v>
      </c>
      <c r="I194" s="41"/>
      <c r="J194" s="41"/>
      <c r="K194" s="77">
        <f>K195</f>
        <v>50</v>
      </c>
      <c r="L194" s="77"/>
    </row>
    <row r="195" spans="1:12">
      <c r="A195" s="44" t="s">
        <v>199</v>
      </c>
      <c r="B195" s="35"/>
      <c r="C195" s="35"/>
      <c r="D195" s="35"/>
      <c r="E195" s="35"/>
      <c r="F195" s="36"/>
      <c r="G195" s="37" t="s">
        <v>245</v>
      </c>
      <c r="H195" s="37" t="s">
        <v>200</v>
      </c>
      <c r="I195" s="27"/>
      <c r="J195" s="27"/>
      <c r="K195" s="79">
        <f>K196</f>
        <v>50</v>
      </c>
      <c r="L195" s="77"/>
    </row>
    <row r="196" spans="1:12">
      <c r="A196" s="44" t="s">
        <v>29</v>
      </c>
      <c r="B196" s="35"/>
      <c r="C196" s="35"/>
      <c r="D196" s="35"/>
      <c r="E196" s="35"/>
      <c r="F196" s="36"/>
      <c r="G196" s="37" t="s">
        <v>245</v>
      </c>
      <c r="H196" s="37" t="s">
        <v>200</v>
      </c>
      <c r="I196" s="27" t="s">
        <v>123</v>
      </c>
      <c r="J196" s="27" t="s">
        <v>246</v>
      </c>
      <c r="K196" s="79">
        <v>50</v>
      </c>
      <c r="L196" s="77"/>
    </row>
    <row r="197" spans="1:12">
      <c r="A197" s="40" t="s">
        <v>247</v>
      </c>
      <c r="B197" s="4"/>
      <c r="C197" s="4"/>
      <c r="D197" s="4"/>
      <c r="E197" s="4"/>
      <c r="F197" s="31"/>
      <c r="G197" s="32" t="s">
        <v>248</v>
      </c>
      <c r="H197" s="32"/>
      <c r="I197" s="32"/>
      <c r="J197" s="41"/>
      <c r="K197" s="77">
        <f>K198</f>
        <v>50</v>
      </c>
      <c r="L197" s="77"/>
    </row>
    <row r="198" spans="1:12">
      <c r="A198" s="40" t="s">
        <v>195</v>
      </c>
      <c r="B198" s="35"/>
      <c r="C198" s="35"/>
      <c r="D198" s="35"/>
      <c r="E198" s="35"/>
      <c r="F198" s="36"/>
      <c r="G198" s="32" t="s">
        <v>248</v>
      </c>
      <c r="H198" s="32" t="s">
        <v>196</v>
      </c>
      <c r="I198" s="32"/>
      <c r="J198" s="41"/>
      <c r="K198" s="77">
        <f>K199</f>
        <v>50</v>
      </c>
      <c r="L198" s="83"/>
    </row>
    <row r="199" spans="1:12">
      <c r="A199" s="40" t="s">
        <v>197</v>
      </c>
      <c r="B199" s="4"/>
      <c r="C199" s="4"/>
      <c r="D199" s="4"/>
      <c r="E199" s="4"/>
      <c r="F199" s="31"/>
      <c r="G199" s="32" t="s">
        <v>248</v>
      </c>
      <c r="H199" s="32" t="s">
        <v>198</v>
      </c>
      <c r="I199" s="41"/>
      <c r="J199" s="41"/>
      <c r="K199" s="77">
        <f>K200</f>
        <v>50</v>
      </c>
      <c r="L199" s="77"/>
    </row>
    <row r="200" spans="1:12">
      <c r="A200" s="44" t="s">
        <v>199</v>
      </c>
      <c r="B200" s="4"/>
      <c r="C200" s="4"/>
      <c r="D200" s="4"/>
      <c r="E200" s="4"/>
      <c r="F200" s="31"/>
      <c r="G200" s="37" t="s">
        <v>248</v>
      </c>
      <c r="H200" s="37" t="s">
        <v>200</v>
      </c>
      <c r="I200" s="27"/>
      <c r="J200" s="27"/>
      <c r="K200" s="79">
        <f>K201</f>
        <v>50</v>
      </c>
      <c r="L200" s="77"/>
    </row>
    <row r="201" spans="1:12">
      <c r="A201" s="44" t="s">
        <v>29</v>
      </c>
      <c r="B201" s="4"/>
      <c r="C201" s="4"/>
      <c r="D201" s="4"/>
      <c r="E201" s="4"/>
      <c r="F201" s="31"/>
      <c r="G201" s="37" t="s">
        <v>248</v>
      </c>
      <c r="H201" s="37" t="s">
        <v>200</v>
      </c>
      <c r="I201" s="27" t="s">
        <v>123</v>
      </c>
      <c r="J201" s="27" t="s">
        <v>246</v>
      </c>
      <c r="K201" s="79">
        <v>50</v>
      </c>
      <c r="L201" s="77"/>
    </row>
    <row r="202" spans="1:12">
      <c r="A202" s="40"/>
      <c r="B202" s="4"/>
      <c r="C202" s="4"/>
      <c r="D202" s="4"/>
      <c r="E202" s="4"/>
      <c r="F202" s="31"/>
      <c r="G202" s="41"/>
      <c r="H202" s="41"/>
      <c r="I202" s="41"/>
      <c r="J202" s="41"/>
      <c r="K202" s="77"/>
      <c r="L202" s="77"/>
    </row>
    <row r="203" spans="1:12">
      <c r="A203" s="40" t="s">
        <v>201</v>
      </c>
      <c r="B203" s="4"/>
      <c r="C203" s="4"/>
      <c r="D203" s="4"/>
      <c r="E203" s="4"/>
      <c r="F203" s="31"/>
      <c r="G203" s="41"/>
      <c r="H203" s="41"/>
      <c r="I203" s="41"/>
      <c r="J203" s="41"/>
      <c r="K203" s="77"/>
      <c r="L203" s="77"/>
    </row>
    <row r="204" spans="1:12">
      <c r="A204" s="40" t="s">
        <v>249</v>
      </c>
      <c r="B204" s="4"/>
      <c r="C204" s="4"/>
      <c r="D204" s="4"/>
      <c r="E204" s="4"/>
      <c r="F204" s="31"/>
      <c r="G204" s="41"/>
      <c r="H204" s="41"/>
      <c r="I204" s="41"/>
      <c r="J204" s="41"/>
      <c r="K204" s="77"/>
      <c r="L204" s="77"/>
    </row>
    <row r="205" spans="1:12">
      <c r="A205" s="40" t="s">
        <v>250</v>
      </c>
      <c r="B205" s="4"/>
      <c r="C205" s="4"/>
      <c r="D205" s="4"/>
      <c r="E205" s="4"/>
      <c r="F205" s="31"/>
      <c r="G205" s="41" t="s">
        <v>251</v>
      </c>
      <c r="H205" s="41"/>
      <c r="I205" s="41"/>
      <c r="J205" s="41"/>
      <c r="K205" s="77">
        <f>K206+K212+K220+K225+K251</f>
        <v>9294.7999999999993</v>
      </c>
      <c r="L205" s="79"/>
    </row>
    <row r="206" spans="1:12">
      <c r="A206" s="11" t="s">
        <v>252</v>
      </c>
      <c r="B206" s="4"/>
      <c r="C206" s="4"/>
      <c r="D206" s="4"/>
      <c r="E206" s="4"/>
      <c r="F206" s="31"/>
      <c r="G206" s="41" t="s">
        <v>253</v>
      </c>
      <c r="H206" s="32" t="s">
        <v>254</v>
      </c>
      <c r="I206" s="41"/>
      <c r="J206" s="32"/>
      <c r="K206" s="77">
        <f>K208</f>
        <v>100</v>
      </c>
      <c r="L206" s="77"/>
    </row>
    <row r="207" spans="1:12">
      <c r="A207" s="40" t="s">
        <v>255</v>
      </c>
      <c r="B207" s="4"/>
      <c r="C207" s="4"/>
      <c r="D207" s="4"/>
      <c r="E207" s="4"/>
      <c r="F207" s="31"/>
      <c r="G207" s="41"/>
      <c r="H207" s="37"/>
      <c r="I207" s="41"/>
      <c r="J207" s="37"/>
      <c r="K207" s="77"/>
      <c r="L207" s="77"/>
    </row>
    <row r="208" spans="1:12">
      <c r="A208" s="40" t="s">
        <v>256</v>
      </c>
      <c r="B208" s="4"/>
      <c r="C208" s="4"/>
      <c r="D208" s="4"/>
      <c r="E208" s="4"/>
      <c r="F208" s="31"/>
      <c r="G208" s="41" t="s">
        <v>257</v>
      </c>
      <c r="H208" s="32" t="s">
        <v>258</v>
      </c>
      <c r="I208" s="41"/>
      <c r="J208" s="32"/>
      <c r="K208" s="77">
        <f>K210</f>
        <v>100</v>
      </c>
      <c r="L208" s="77"/>
    </row>
    <row r="209" spans="1:12">
      <c r="A209" s="30" t="s">
        <v>259</v>
      </c>
      <c r="B209" s="4"/>
      <c r="C209" s="4"/>
      <c r="D209" s="4"/>
      <c r="E209" s="4"/>
      <c r="F209" s="31"/>
      <c r="G209" s="27"/>
      <c r="H209" s="37"/>
      <c r="I209" s="27"/>
      <c r="J209" s="37"/>
      <c r="K209" s="77"/>
      <c r="L209" s="77"/>
    </row>
    <row r="210" spans="1:12">
      <c r="A210" s="30" t="s">
        <v>260</v>
      </c>
      <c r="B210" s="4"/>
      <c r="C210" s="4"/>
      <c r="D210" s="4"/>
      <c r="E210" s="4"/>
      <c r="F210" s="31"/>
      <c r="G210" s="27" t="s">
        <v>257</v>
      </c>
      <c r="H210" s="37" t="s">
        <v>261</v>
      </c>
      <c r="I210" s="27"/>
      <c r="J210" s="37"/>
      <c r="K210" s="79">
        <f>K211</f>
        <v>100</v>
      </c>
      <c r="L210" s="79"/>
    </row>
    <row r="211" spans="1:12">
      <c r="A211" s="51" t="s">
        <v>262</v>
      </c>
      <c r="B211" s="4"/>
      <c r="C211" s="4"/>
      <c r="D211" s="4"/>
      <c r="E211" s="4"/>
      <c r="F211" s="31"/>
      <c r="G211" s="27" t="s">
        <v>257</v>
      </c>
      <c r="H211" s="37" t="s">
        <v>261</v>
      </c>
      <c r="I211" s="27" t="s">
        <v>263</v>
      </c>
      <c r="J211" s="37" t="s">
        <v>264</v>
      </c>
      <c r="K211" s="79">
        <v>100</v>
      </c>
      <c r="L211" s="79"/>
    </row>
    <row r="212" spans="1:12">
      <c r="A212" s="40" t="s">
        <v>265</v>
      </c>
      <c r="B212" s="4"/>
      <c r="C212" s="4"/>
      <c r="D212" s="4"/>
      <c r="E212" s="4"/>
      <c r="F212" s="31"/>
      <c r="G212" s="32" t="s">
        <v>266</v>
      </c>
      <c r="H212" s="32"/>
      <c r="I212" s="32"/>
      <c r="J212" s="41"/>
      <c r="K212" s="82">
        <f>K214</f>
        <v>960</v>
      </c>
      <c r="L212" s="79"/>
    </row>
    <row r="213" spans="1:12">
      <c r="A213" s="40" t="s">
        <v>267</v>
      </c>
      <c r="B213" s="4"/>
      <c r="C213" s="4"/>
      <c r="D213" s="4"/>
      <c r="E213" s="4"/>
      <c r="F213" s="31"/>
      <c r="G213" s="37"/>
      <c r="H213" s="37"/>
      <c r="I213" s="37"/>
      <c r="J213" s="27"/>
      <c r="K213" s="83"/>
      <c r="L213" s="79"/>
    </row>
    <row r="214" spans="1:12">
      <c r="A214" s="40" t="s">
        <v>268</v>
      </c>
      <c r="B214" s="35"/>
      <c r="C214" s="35"/>
      <c r="D214" s="35"/>
      <c r="E214" s="35"/>
      <c r="F214" s="36"/>
      <c r="G214" s="32" t="s">
        <v>266</v>
      </c>
      <c r="H214" s="32"/>
      <c r="I214" s="32"/>
      <c r="J214" s="32"/>
      <c r="K214" s="82">
        <f>K215</f>
        <v>960</v>
      </c>
      <c r="L214" s="79"/>
    </row>
    <row r="215" spans="1:12">
      <c r="A215" s="40" t="s">
        <v>252</v>
      </c>
      <c r="B215" s="3"/>
      <c r="C215" s="3"/>
      <c r="D215" s="3"/>
      <c r="E215" s="3"/>
      <c r="F215" s="20"/>
      <c r="G215" s="32" t="s">
        <v>266</v>
      </c>
      <c r="H215" s="32" t="s">
        <v>254</v>
      </c>
      <c r="I215" s="21"/>
      <c r="J215" s="21"/>
      <c r="K215" s="80">
        <f>K217</f>
        <v>960</v>
      </c>
      <c r="L215" s="79"/>
    </row>
    <row r="216" spans="1:12">
      <c r="A216" s="40" t="s">
        <v>255</v>
      </c>
      <c r="B216" s="75"/>
      <c r="C216" s="75"/>
      <c r="D216" s="75"/>
      <c r="E216" s="75"/>
      <c r="F216" s="76"/>
      <c r="G216" s="41"/>
      <c r="H216" s="32"/>
      <c r="I216" s="41"/>
      <c r="J216" s="41"/>
      <c r="K216" s="77"/>
      <c r="L216" s="79"/>
    </row>
    <row r="217" spans="1:12">
      <c r="A217" s="40" t="s">
        <v>256</v>
      </c>
      <c r="B217" s="75"/>
      <c r="C217" s="75"/>
      <c r="D217" s="75"/>
      <c r="E217" s="75"/>
      <c r="F217" s="76"/>
      <c r="G217" s="32" t="s">
        <v>266</v>
      </c>
      <c r="H217" s="32" t="s">
        <v>258</v>
      </c>
      <c r="I217" s="41"/>
      <c r="J217" s="41"/>
      <c r="K217" s="77">
        <f>K218</f>
        <v>960</v>
      </c>
      <c r="L217" s="79"/>
    </row>
    <row r="218" spans="1:12">
      <c r="A218" s="44" t="s">
        <v>269</v>
      </c>
      <c r="B218" s="75"/>
      <c r="C218" s="75"/>
      <c r="D218" s="75"/>
      <c r="E218" s="75"/>
      <c r="F218" s="76"/>
      <c r="G218" s="37" t="s">
        <v>266</v>
      </c>
      <c r="H218" s="37" t="s">
        <v>270</v>
      </c>
      <c r="I218" s="27" t="s">
        <v>263</v>
      </c>
      <c r="J218" s="27" t="s">
        <v>123</v>
      </c>
      <c r="K218" s="79">
        <v>960</v>
      </c>
      <c r="L218" s="79"/>
    </row>
    <row r="219" spans="1:12">
      <c r="A219" s="40" t="s">
        <v>271</v>
      </c>
      <c r="B219" s="75"/>
      <c r="C219" s="75"/>
      <c r="D219" s="75"/>
      <c r="E219" s="75"/>
      <c r="F219" s="76"/>
      <c r="G219" s="41"/>
      <c r="H219" s="41"/>
      <c r="I219" s="41"/>
      <c r="J219" s="41"/>
      <c r="K219" s="77"/>
      <c r="L219" s="79"/>
    </row>
    <row r="220" spans="1:12">
      <c r="A220" s="40" t="s">
        <v>272</v>
      </c>
      <c r="B220" s="75"/>
      <c r="C220" s="75"/>
      <c r="D220" s="75"/>
      <c r="E220" s="75"/>
      <c r="F220" s="76"/>
      <c r="G220" s="41" t="s">
        <v>273</v>
      </c>
      <c r="H220" s="41"/>
      <c r="I220" s="41"/>
      <c r="J220" s="41"/>
      <c r="K220" s="77">
        <f>K221</f>
        <v>370</v>
      </c>
      <c r="L220" s="79"/>
    </row>
    <row r="221" spans="1:12">
      <c r="A221" s="40" t="s">
        <v>252</v>
      </c>
      <c r="B221" s="75"/>
      <c r="C221" s="75"/>
      <c r="D221" s="75"/>
      <c r="E221" s="75"/>
      <c r="F221" s="76"/>
      <c r="G221" s="41" t="s">
        <v>273</v>
      </c>
      <c r="H221" s="32" t="s">
        <v>254</v>
      </c>
      <c r="I221" s="41"/>
      <c r="J221" s="41"/>
      <c r="K221" s="77">
        <f>K223</f>
        <v>370</v>
      </c>
      <c r="L221" s="79"/>
    </row>
    <row r="222" spans="1:12">
      <c r="A222" s="40" t="s">
        <v>255</v>
      </c>
      <c r="B222" s="25"/>
      <c r="C222" s="25"/>
      <c r="D222" s="25"/>
      <c r="E222" s="25"/>
      <c r="F222" s="26"/>
      <c r="G222" s="41"/>
      <c r="H222" s="32"/>
      <c r="I222" s="41"/>
      <c r="J222" s="89"/>
      <c r="K222" s="77"/>
      <c r="L222" s="79"/>
    </row>
    <row r="223" spans="1:12">
      <c r="A223" s="40" t="s">
        <v>256</v>
      </c>
      <c r="B223" s="25"/>
      <c r="C223" s="25"/>
      <c r="D223" s="25"/>
      <c r="E223" s="25"/>
      <c r="F223" s="26"/>
      <c r="G223" s="41" t="s">
        <v>273</v>
      </c>
      <c r="H223" s="32" t="s">
        <v>258</v>
      </c>
      <c r="I223" s="41"/>
      <c r="J223" s="89"/>
      <c r="K223" s="77">
        <f>K224</f>
        <v>370</v>
      </c>
      <c r="L223" s="79"/>
    </row>
    <row r="224" spans="1:12">
      <c r="A224" s="44" t="s">
        <v>274</v>
      </c>
      <c r="B224" s="25"/>
      <c r="C224" s="25"/>
      <c r="D224" s="25"/>
      <c r="E224" s="25"/>
      <c r="F224" s="26"/>
      <c r="G224" s="27" t="s">
        <v>273</v>
      </c>
      <c r="H224" s="37" t="s">
        <v>275</v>
      </c>
      <c r="I224" s="27" t="s">
        <v>263</v>
      </c>
      <c r="J224" s="90" t="s">
        <v>123</v>
      </c>
      <c r="K224" s="28">
        <v>370</v>
      </c>
      <c r="L224" s="79"/>
    </row>
    <row r="225" spans="1:12">
      <c r="A225" s="40" t="s">
        <v>69</v>
      </c>
      <c r="B225" s="4"/>
      <c r="C225" s="4"/>
      <c r="D225" s="49"/>
      <c r="E225" s="49"/>
      <c r="F225" s="47"/>
      <c r="G225" s="41" t="s">
        <v>276</v>
      </c>
      <c r="H225" s="41"/>
      <c r="I225" s="21"/>
      <c r="J225" s="89"/>
      <c r="K225" s="82">
        <f>K228+K241</f>
        <v>4449.8</v>
      </c>
      <c r="L225" s="79"/>
    </row>
    <row r="226" spans="1:12">
      <c r="A226" s="40" t="s">
        <v>277</v>
      </c>
      <c r="B226" s="75"/>
      <c r="C226" s="75"/>
      <c r="D226" s="75"/>
      <c r="E226" s="75"/>
      <c r="F226" s="76"/>
      <c r="G226" s="41"/>
      <c r="H226" s="41"/>
      <c r="I226" s="41"/>
      <c r="J226" s="41"/>
      <c r="K226" s="77"/>
      <c r="L226" s="79"/>
    </row>
    <row r="227" spans="1:12">
      <c r="A227" s="40" t="s">
        <v>278</v>
      </c>
      <c r="B227" s="75"/>
      <c r="C227" s="75"/>
      <c r="D227" s="75"/>
      <c r="E227" s="75"/>
      <c r="F227" s="76"/>
      <c r="G227" s="41"/>
      <c r="H227" s="41"/>
      <c r="I227" s="41"/>
      <c r="J227" s="41"/>
      <c r="K227" s="77"/>
      <c r="L227" s="79"/>
    </row>
    <row r="228" spans="1:12">
      <c r="A228" s="40" t="s">
        <v>279</v>
      </c>
      <c r="B228" s="75"/>
      <c r="C228" s="75"/>
      <c r="D228" s="75"/>
      <c r="E228" s="75"/>
      <c r="F228" s="76"/>
      <c r="G228" s="41" t="s">
        <v>276</v>
      </c>
      <c r="H228" s="41"/>
      <c r="I228" s="41"/>
      <c r="J228" s="41"/>
      <c r="K228" s="77">
        <f>K230+K235</f>
        <v>872.9</v>
      </c>
      <c r="L228" s="79"/>
    </row>
    <row r="229" spans="1:12">
      <c r="A229" s="40" t="s">
        <v>280</v>
      </c>
      <c r="B229" s="75"/>
      <c r="C229" s="75"/>
      <c r="D229" s="75"/>
      <c r="E229" s="75"/>
      <c r="F229" s="76"/>
      <c r="G229" s="41"/>
      <c r="H229" s="41"/>
      <c r="I229" s="41"/>
      <c r="J229" s="41"/>
      <c r="K229" s="77"/>
      <c r="L229" s="79"/>
    </row>
    <row r="230" spans="1:12">
      <c r="A230" s="40" t="s">
        <v>281</v>
      </c>
      <c r="B230" s="75"/>
      <c r="C230" s="75"/>
      <c r="D230" s="75"/>
      <c r="E230" s="75"/>
      <c r="F230" s="76"/>
      <c r="G230" s="41" t="s">
        <v>282</v>
      </c>
      <c r="H230" s="41" t="s">
        <v>181</v>
      </c>
      <c r="I230" s="41"/>
      <c r="J230" s="41"/>
      <c r="K230" s="77">
        <f>K231</f>
        <v>831.3</v>
      </c>
      <c r="L230" s="79"/>
    </row>
    <row r="231" spans="1:12">
      <c r="A231" s="40" t="s">
        <v>182</v>
      </c>
      <c r="B231" s="75"/>
      <c r="C231" s="75"/>
      <c r="D231" s="75"/>
      <c r="E231" s="75"/>
      <c r="F231" s="76"/>
      <c r="G231" s="41" t="s">
        <v>282</v>
      </c>
      <c r="H231" s="41" t="s">
        <v>183</v>
      </c>
      <c r="I231" s="41"/>
      <c r="J231" s="41"/>
      <c r="K231" s="77">
        <f>K233</f>
        <v>831.3</v>
      </c>
      <c r="L231" s="79"/>
    </row>
    <row r="232" spans="1:12">
      <c r="A232" s="51" t="s">
        <v>69</v>
      </c>
      <c r="B232" s="75"/>
      <c r="C232" s="75"/>
      <c r="D232" s="75"/>
      <c r="E232" s="75"/>
      <c r="F232" s="76"/>
      <c r="G232" s="27" t="s">
        <v>282</v>
      </c>
      <c r="H232" s="41" t="s">
        <v>183</v>
      </c>
      <c r="I232" s="41" t="s">
        <v>263</v>
      </c>
      <c r="J232" s="41" t="s">
        <v>264</v>
      </c>
      <c r="K232" s="77">
        <f>K233+K234</f>
        <v>831.3</v>
      </c>
      <c r="L232" s="79"/>
    </row>
    <row r="233" spans="1:12">
      <c r="A233" s="44" t="s">
        <v>184</v>
      </c>
      <c r="B233" s="75"/>
      <c r="C233" s="75"/>
      <c r="D233" s="75"/>
      <c r="E233" s="75"/>
      <c r="F233" s="76"/>
      <c r="G233" s="27" t="s">
        <v>282</v>
      </c>
      <c r="H233" s="27" t="s">
        <v>185</v>
      </c>
      <c r="I233" s="27" t="s">
        <v>263</v>
      </c>
      <c r="J233" s="27" t="s">
        <v>264</v>
      </c>
      <c r="K233" s="79">
        <v>831.3</v>
      </c>
      <c r="L233" s="79"/>
    </row>
    <row r="234" spans="1:12">
      <c r="A234" s="44" t="s">
        <v>283</v>
      </c>
      <c r="B234" s="75"/>
      <c r="C234" s="75"/>
      <c r="D234" s="75"/>
      <c r="E234" s="75"/>
      <c r="F234" s="76"/>
      <c r="G234" s="27" t="s">
        <v>282</v>
      </c>
      <c r="H234" s="27" t="s">
        <v>284</v>
      </c>
      <c r="I234" s="27" t="s">
        <v>263</v>
      </c>
      <c r="J234" s="27" t="s">
        <v>264</v>
      </c>
      <c r="K234" s="79"/>
      <c r="L234" s="79"/>
    </row>
    <row r="235" spans="1:12">
      <c r="A235" s="40" t="s">
        <v>285</v>
      </c>
      <c r="B235" s="75"/>
      <c r="C235" s="75"/>
      <c r="D235" s="75"/>
      <c r="E235" s="75"/>
      <c r="F235" s="76"/>
      <c r="G235" s="41" t="s">
        <v>282</v>
      </c>
      <c r="H235" s="41" t="s">
        <v>196</v>
      </c>
      <c r="I235" s="41"/>
      <c r="J235" s="41"/>
      <c r="K235" s="77">
        <f>K236</f>
        <v>41.6</v>
      </c>
      <c r="L235" s="79"/>
    </row>
    <row r="236" spans="1:12">
      <c r="A236" s="40" t="s">
        <v>197</v>
      </c>
      <c r="B236" s="75"/>
      <c r="C236" s="75"/>
      <c r="D236" s="75"/>
      <c r="E236" s="75"/>
      <c r="F236" s="76"/>
      <c r="G236" s="41" t="s">
        <v>282</v>
      </c>
      <c r="H236" s="41" t="s">
        <v>198</v>
      </c>
      <c r="I236" s="41"/>
      <c r="J236" s="41"/>
      <c r="K236" s="77">
        <f>K238</f>
        <v>41.6</v>
      </c>
      <c r="L236" s="79"/>
    </row>
    <row r="237" spans="1:12">
      <c r="A237" s="44" t="s">
        <v>286</v>
      </c>
      <c r="B237" s="75"/>
      <c r="C237" s="75"/>
      <c r="D237" s="75"/>
      <c r="E237" s="75"/>
      <c r="F237" s="76"/>
      <c r="G237" s="27" t="s">
        <v>282</v>
      </c>
      <c r="H237" s="27" t="s">
        <v>287</v>
      </c>
      <c r="I237" s="27"/>
      <c r="J237" s="27"/>
      <c r="K237" s="79"/>
      <c r="L237" s="79"/>
    </row>
    <row r="238" spans="1:12">
      <c r="A238" s="44" t="s">
        <v>199</v>
      </c>
      <c r="B238" s="75"/>
      <c r="C238" s="75"/>
      <c r="D238" s="75"/>
      <c r="E238" s="75"/>
      <c r="F238" s="76"/>
      <c r="G238" s="27" t="s">
        <v>282</v>
      </c>
      <c r="H238" s="27" t="s">
        <v>200</v>
      </c>
      <c r="I238" s="27"/>
      <c r="J238" s="27"/>
      <c r="K238" s="79">
        <f>K239</f>
        <v>41.6</v>
      </c>
      <c r="L238" s="79"/>
    </row>
    <row r="239" spans="1:12">
      <c r="A239" s="51" t="s">
        <v>69</v>
      </c>
      <c r="B239" s="75"/>
      <c r="C239" s="75"/>
      <c r="D239" s="75"/>
      <c r="E239" s="75"/>
      <c r="F239" s="76"/>
      <c r="G239" s="27" t="s">
        <v>282</v>
      </c>
      <c r="H239" s="27" t="s">
        <v>200</v>
      </c>
      <c r="I239" s="27" t="s">
        <v>263</v>
      </c>
      <c r="J239" s="27" t="s">
        <v>264</v>
      </c>
      <c r="K239" s="79">
        <v>41.6</v>
      </c>
      <c r="L239" s="79"/>
    </row>
    <row r="240" spans="1:12">
      <c r="A240" s="40" t="s">
        <v>288</v>
      </c>
      <c r="B240" s="75"/>
      <c r="C240" s="75"/>
      <c r="D240" s="75"/>
      <c r="E240" s="75"/>
      <c r="F240" s="76"/>
      <c r="G240" s="41"/>
      <c r="H240" s="41"/>
      <c r="I240" s="41"/>
      <c r="J240" s="41"/>
      <c r="K240" s="77"/>
      <c r="L240" s="79"/>
    </row>
    <row r="241" spans="1:12">
      <c r="A241" s="40" t="s">
        <v>289</v>
      </c>
      <c r="B241" s="75"/>
      <c r="C241" s="75"/>
      <c r="D241" s="75"/>
      <c r="E241" s="75"/>
      <c r="F241" s="76"/>
      <c r="G241" s="41" t="s">
        <v>290</v>
      </c>
      <c r="H241" s="41"/>
      <c r="I241" s="27"/>
      <c r="J241" s="27"/>
      <c r="K241" s="77">
        <f>K242+K245</f>
        <v>3576.9</v>
      </c>
      <c r="L241" s="79"/>
    </row>
    <row r="242" spans="1:12">
      <c r="A242" s="40" t="s">
        <v>285</v>
      </c>
      <c r="B242" s="75"/>
      <c r="C242" s="75"/>
      <c r="D242" s="75"/>
      <c r="E242" s="75"/>
      <c r="F242" s="76"/>
      <c r="G242" s="41" t="s">
        <v>290</v>
      </c>
      <c r="H242" s="41" t="s">
        <v>196</v>
      </c>
      <c r="I242" s="41" t="s">
        <v>263</v>
      </c>
      <c r="J242" s="41" t="s">
        <v>264</v>
      </c>
      <c r="K242" s="77">
        <f>K243</f>
        <v>233.4</v>
      </c>
      <c r="L242" s="79"/>
    </row>
    <row r="243" spans="1:12">
      <c r="A243" s="40" t="s">
        <v>197</v>
      </c>
      <c r="B243" s="75"/>
      <c r="C243" s="75"/>
      <c r="D243" s="75"/>
      <c r="E243" s="75"/>
      <c r="F243" s="76"/>
      <c r="G243" s="41" t="s">
        <v>290</v>
      </c>
      <c r="H243" s="41" t="s">
        <v>198</v>
      </c>
      <c r="I243" s="41" t="s">
        <v>263</v>
      </c>
      <c r="J243" s="41" t="s">
        <v>264</v>
      </c>
      <c r="K243" s="77">
        <f>K244</f>
        <v>233.4</v>
      </c>
      <c r="L243" s="79"/>
    </row>
    <row r="244" spans="1:12">
      <c r="A244" s="44" t="s">
        <v>199</v>
      </c>
      <c r="B244" s="75"/>
      <c r="C244" s="75"/>
      <c r="D244" s="75"/>
      <c r="E244" s="75"/>
      <c r="F244" s="76"/>
      <c r="G244" s="27" t="s">
        <v>290</v>
      </c>
      <c r="H244" s="27" t="s">
        <v>200</v>
      </c>
      <c r="I244" s="27" t="s">
        <v>263</v>
      </c>
      <c r="J244" s="27" t="s">
        <v>264</v>
      </c>
      <c r="K244" s="79">
        <v>233.4</v>
      </c>
      <c r="L244" s="79"/>
    </row>
    <row r="245" spans="1:12">
      <c r="A245" s="40" t="s">
        <v>252</v>
      </c>
      <c r="B245" s="4"/>
      <c r="C245" s="4"/>
      <c r="D245" s="49"/>
      <c r="E245" s="49"/>
      <c r="F245" s="47"/>
      <c r="G245" s="41" t="s">
        <v>290</v>
      </c>
      <c r="H245" s="41" t="s">
        <v>254</v>
      </c>
      <c r="I245" s="21" t="s">
        <v>263</v>
      </c>
      <c r="J245" s="21" t="s">
        <v>264</v>
      </c>
      <c r="K245" s="82">
        <f>K247</f>
        <v>3343.5</v>
      </c>
      <c r="L245" s="79"/>
    </row>
    <row r="246" spans="1:12">
      <c r="A246" s="40" t="s">
        <v>255</v>
      </c>
      <c r="B246" s="4"/>
      <c r="C246" s="4"/>
      <c r="D246" s="49"/>
      <c r="E246" s="49"/>
      <c r="F246" s="47"/>
      <c r="G246" s="48"/>
      <c r="H246" s="41"/>
      <c r="I246" s="21"/>
      <c r="J246" s="21"/>
      <c r="K246" s="82"/>
      <c r="L246" s="79"/>
    </row>
    <row r="247" spans="1:12">
      <c r="A247" s="40" t="s">
        <v>256</v>
      </c>
      <c r="B247" s="4"/>
      <c r="C247" s="4"/>
      <c r="D247" s="49"/>
      <c r="E247" s="49"/>
      <c r="F247" s="47"/>
      <c r="G247" s="41" t="s">
        <v>290</v>
      </c>
      <c r="H247" s="41" t="s">
        <v>258</v>
      </c>
      <c r="I247" s="21" t="s">
        <v>263</v>
      </c>
      <c r="J247" s="21" t="s">
        <v>264</v>
      </c>
      <c r="K247" s="82">
        <f>K249</f>
        <v>3343.5</v>
      </c>
      <c r="L247" s="79"/>
    </row>
    <row r="248" spans="1:12">
      <c r="A248" s="30" t="s">
        <v>259</v>
      </c>
      <c r="B248" s="4"/>
      <c r="C248" s="4"/>
      <c r="D248" s="49"/>
      <c r="E248" s="49"/>
      <c r="F248" s="47"/>
      <c r="G248" s="48"/>
      <c r="H248" s="37"/>
      <c r="I248" s="48"/>
      <c r="J248" s="48"/>
      <c r="K248" s="83"/>
      <c r="L248" s="79"/>
    </row>
    <row r="249" spans="1:12">
      <c r="A249" s="30" t="s">
        <v>260</v>
      </c>
      <c r="B249" s="4"/>
      <c r="C249" s="4"/>
      <c r="D249" s="49"/>
      <c r="E249" s="49"/>
      <c r="F249" s="47"/>
      <c r="G249" s="27" t="s">
        <v>290</v>
      </c>
      <c r="H249" s="37" t="s">
        <v>270</v>
      </c>
      <c r="I249" s="48" t="s">
        <v>263</v>
      </c>
      <c r="J249" s="27" t="s">
        <v>264</v>
      </c>
      <c r="K249" s="83">
        <v>3343.5</v>
      </c>
      <c r="L249" s="79"/>
    </row>
    <row r="250" spans="1:12">
      <c r="A250" s="40" t="s">
        <v>291</v>
      </c>
      <c r="B250" s="4"/>
      <c r="C250" s="4"/>
      <c r="D250" s="49"/>
      <c r="E250" s="49"/>
      <c r="F250" s="47"/>
      <c r="G250" s="48"/>
      <c r="H250" s="37"/>
      <c r="I250" s="21"/>
      <c r="J250" s="21"/>
      <c r="K250" s="82"/>
      <c r="L250" s="79"/>
    </row>
    <row r="251" spans="1:12">
      <c r="A251" s="40" t="s">
        <v>292</v>
      </c>
      <c r="B251" s="4"/>
      <c r="C251" s="4"/>
      <c r="D251" s="49"/>
      <c r="E251" s="49"/>
      <c r="F251" s="47"/>
      <c r="G251" s="21" t="s">
        <v>293</v>
      </c>
      <c r="H251" s="21"/>
      <c r="I251" s="21"/>
      <c r="J251" s="21"/>
      <c r="K251" s="82">
        <f>K252</f>
        <v>3415</v>
      </c>
      <c r="L251" s="79"/>
    </row>
    <row r="252" spans="1:12">
      <c r="A252" s="40" t="s">
        <v>252</v>
      </c>
      <c r="B252" s="75"/>
      <c r="C252" s="75"/>
      <c r="D252" s="75"/>
      <c r="E252" s="75"/>
      <c r="F252" s="76"/>
      <c r="G252" s="21" t="s">
        <v>293</v>
      </c>
      <c r="H252" s="32" t="s">
        <v>115</v>
      </c>
      <c r="I252" s="89"/>
      <c r="J252" s="89"/>
      <c r="K252" s="77">
        <f>K254</f>
        <v>3415</v>
      </c>
      <c r="L252" s="79"/>
    </row>
    <row r="253" spans="1:12">
      <c r="A253" s="40" t="s">
        <v>255</v>
      </c>
      <c r="B253" s="25"/>
      <c r="C253" s="25"/>
      <c r="D253" s="25"/>
      <c r="E253" s="25"/>
      <c r="F253" s="26"/>
      <c r="G253" s="89"/>
      <c r="H253" s="32"/>
      <c r="I253" s="89"/>
      <c r="J253" s="89"/>
      <c r="K253" s="77"/>
      <c r="L253" s="79"/>
    </row>
    <row r="254" spans="1:12">
      <c r="A254" s="40" t="s">
        <v>256</v>
      </c>
      <c r="B254" s="25"/>
      <c r="C254" s="25"/>
      <c r="D254" s="25"/>
      <c r="E254" s="25"/>
      <c r="F254" s="26"/>
      <c r="G254" s="21" t="s">
        <v>293</v>
      </c>
      <c r="H254" s="32" t="s">
        <v>117</v>
      </c>
      <c r="I254" s="89"/>
      <c r="J254" s="89"/>
      <c r="K254" s="77">
        <f>K256</f>
        <v>3415</v>
      </c>
      <c r="L254" s="79"/>
    </row>
    <row r="255" spans="1:12">
      <c r="A255" s="30" t="s">
        <v>259</v>
      </c>
      <c r="B255" s="75"/>
      <c r="C255" s="75"/>
      <c r="D255" s="75"/>
      <c r="E255" s="75"/>
      <c r="F255" s="76"/>
      <c r="G255" s="41"/>
      <c r="H255" s="32"/>
      <c r="I255" s="41"/>
      <c r="J255" s="41"/>
      <c r="K255" s="77"/>
      <c r="L255" s="79"/>
    </row>
    <row r="256" spans="1:12">
      <c r="A256" s="30" t="s">
        <v>260</v>
      </c>
      <c r="B256" s="75"/>
      <c r="C256" s="75"/>
      <c r="D256" s="75"/>
      <c r="E256" s="75"/>
      <c r="F256" s="76"/>
      <c r="G256" s="27" t="s">
        <v>293</v>
      </c>
      <c r="H256" s="37" t="s">
        <v>128</v>
      </c>
      <c r="I256" s="27"/>
      <c r="J256" s="27"/>
      <c r="K256" s="79">
        <f>K257</f>
        <v>3415</v>
      </c>
      <c r="L256" s="79"/>
    </row>
    <row r="257" spans="1:12">
      <c r="A257" s="30" t="s">
        <v>49</v>
      </c>
      <c r="B257" s="75"/>
      <c r="C257" s="75"/>
      <c r="D257" s="75"/>
      <c r="E257" s="75"/>
      <c r="F257" s="76"/>
      <c r="G257" s="27" t="s">
        <v>293</v>
      </c>
      <c r="H257" s="37" t="s">
        <v>128</v>
      </c>
      <c r="I257" s="27" t="s">
        <v>263</v>
      </c>
      <c r="J257" s="27" t="s">
        <v>264</v>
      </c>
      <c r="K257" s="79">
        <v>3415</v>
      </c>
      <c r="L257" s="79"/>
    </row>
    <row r="258" spans="1:12">
      <c r="A258" s="40"/>
      <c r="B258" s="35"/>
      <c r="C258" s="35"/>
      <c r="D258" s="35"/>
      <c r="E258" s="35"/>
      <c r="F258" s="36"/>
      <c r="G258" s="32"/>
      <c r="H258" s="32"/>
      <c r="I258" s="32"/>
      <c r="J258" s="32"/>
      <c r="K258" s="82"/>
      <c r="L258" s="82"/>
    </row>
    <row r="259" spans="1:12">
      <c r="A259" s="40" t="s">
        <v>201</v>
      </c>
      <c r="B259" s="4"/>
      <c r="C259" s="4"/>
      <c r="D259" s="4"/>
      <c r="E259" s="4"/>
      <c r="F259" s="31"/>
      <c r="G259" s="91"/>
      <c r="H259" s="91"/>
      <c r="I259" s="91"/>
      <c r="J259" s="91"/>
      <c r="K259" s="85"/>
      <c r="L259" s="85"/>
    </row>
    <row r="260" spans="1:12">
      <c r="A260" s="40" t="s">
        <v>294</v>
      </c>
      <c r="B260" s="4"/>
      <c r="C260" s="4"/>
      <c r="D260" s="4"/>
      <c r="E260" s="4"/>
      <c r="F260" s="31"/>
      <c r="G260" s="91"/>
      <c r="H260" s="91"/>
      <c r="I260" s="91"/>
      <c r="J260" s="91"/>
      <c r="K260" s="85"/>
      <c r="L260" s="85"/>
    </row>
    <row r="261" spans="1:12">
      <c r="A261" s="40" t="s">
        <v>295</v>
      </c>
      <c r="B261" s="4"/>
      <c r="C261" s="4"/>
      <c r="D261" s="4"/>
      <c r="E261" s="4"/>
      <c r="F261" s="31"/>
      <c r="G261" s="91" t="s">
        <v>296</v>
      </c>
      <c r="H261" s="91"/>
      <c r="I261" s="91"/>
      <c r="J261" s="41"/>
      <c r="K261" s="85">
        <f>K267+K262</f>
        <v>1185</v>
      </c>
      <c r="L261" s="85"/>
    </row>
    <row r="262" spans="1:12">
      <c r="A262" s="40" t="s">
        <v>297</v>
      </c>
      <c r="B262" s="4"/>
      <c r="C262" s="4"/>
      <c r="D262" s="4"/>
      <c r="E262" s="4"/>
      <c r="F262" s="31"/>
      <c r="G262" s="91" t="s">
        <v>298</v>
      </c>
      <c r="H262" s="91" t="s">
        <v>115</v>
      </c>
      <c r="I262" s="91"/>
      <c r="J262" s="41"/>
      <c r="K262" s="85">
        <f>K263</f>
        <v>1095</v>
      </c>
      <c r="L262" s="85"/>
    </row>
    <row r="263" spans="1:12">
      <c r="A263" s="40" t="s">
        <v>116</v>
      </c>
      <c r="B263" s="4"/>
      <c r="C263" s="4"/>
      <c r="D263" s="4"/>
      <c r="E263" s="4"/>
      <c r="F263" s="31"/>
      <c r="G263" s="91" t="s">
        <v>299</v>
      </c>
      <c r="H263" s="91" t="s">
        <v>117</v>
      </c>
      <c r="I263" s="91"/>
      <c r="J263" s="41"/>
      <c r="K263" s="85">
        <f>K265</f>
        <v>1095</v>
      </c>
      <c r="L263" s="85"/>
    </row>
    <row r="264" spans="1:12">
      <c r="A264" s="44" t="s">
        <v>118</v>
      </c>
      <c r="B264" s="4"/>
      <c r="C264" s="4"/>
      <c r="D264" s="4"/>
      <c r="E264" s="4"/>
      <c r="F264" s="31"/>
      <c r="G264" s="37"/>
      <c r="H264" s="37"/>
      <c r="I264" s="37"/>
      <c r="J264" s="27"/>
      <c r="K264" s="85"/>
      <c r="L264" s="85"/>
    </row>
    <row r="265" spans="1:12">
      <c r="A265" s="44" t="s">
        <v>119</v>
      </c>
      <c r="B265" s="4"/>
      <c r="C265" s="4"/>
      <c r="D265" s="4"/>
      <c r="E265" s="4"/>
      <c r="F265" s="31"/>
      <c r="G265" s="37" t="s">
        <v>299</v>
      </c>
      <c r="H265" s="37" t="s">
        <v>300</v>
      </c>
      <c r="I265" s="37"/>
      <c r="J265" s="27"/>
      <c r="K265" s="83">
        <f>K266</f>
        <v>1095</v>
      </c>
      <c r="L265" s="85"/>
    </row>
    <row r="266" spans="1:12">
      <c r="A266" s="44" t="s">
        <v>49</v>
      </c>
      <c r="B266" s="4"/>
      <c r="C266" s="4"/>
      <c r="D266" s="4"/>
      <c r="E266" s="4"/>
      <c r="F266" s="31"/>
      <c r="G266" s="37" t="s">
        <v>299</v>
      </c>
      <c r="H266" s="37" t="s">
        <v>300</v>
      </c>
      <c r="I266" s="37" t="s">
        <v>122</v>
      </c>
      <c r="J266" s="27" t="s">
        <v>142</v>
      </c>
      <c r="K266" s="83">
        <f>1400-305</f>
        <v>1095</v>
      </c>
      <c r="L266" s="85"/>
    </row>
    <row r="267" spans="1:12">
      <c r="A267" s="40" t="s">
        <v>301</v>
      </c>
      <c r="B267" s="4"/>
      <c r="C267" s="4"/>
      <c r="D267" s="4"/>
      <c r="E267" s="4"/>
      <c r="F267" s="31"/>
      <c r="G267" s="91" t="s">
        <v>298</v>
      </c>
      <c r="H267" s="91" t="s">
        <v>115</v>
      </c>
      <c r="I267" s="91"/>
      <c r="J267" s="41"/>
      <c r="K267" s="85">
        <f>K268</f>
        <v>90</v>
      </c>
      <c r="L267" s="85"/>
    </row>
    <row r="268" spans="1:12">
      <c r="A268" s="40" t="s">
        <v>116</v>
      </c>
      <c r="B268" s="4"/>
      <c r="C268" s="4"/>
      <c r="D268" s="4"/>
      <c r="E268" s="4"/>
      <c r="F268" s="31"/>
      <c r="G268" s="91" t="s">
        <v>302</v>
      </c>
      <c r="H268" s="91" t="s">
        <v>117</v>
      </c>
      <c r="I268" s="91"/>
      <c r="J268" s="41"/>
      <c r="K268" s="85">
        <f>K270</f>
        <v>90</v>
      </c>
      <c r="L268" s="85"/>
    </row>
    <row r="269" spans="1:12">
      <c r="A269" s="44" t="s">
        <v>118</v>
      </c>
      <c r="B269" s="4"/>
      <c r="C269" s="4"/>
      <c r="D269" s="4"/>
      <c r="E269" s="4"/>
      <c r="F269" s="31"/>
      <c r="G269" s="37"/>
      <c r="H269" s="37"/>
      <c r="I269" s="37"/>
      <c r="J269" s="27"/>
      <c r="K269" s="85"/>
      <c r="L269" s="85"/>
    </row>
    <row r="270" spans="1:12">
      <c r="A270" s="44" t="s">
        <v>119</v>
      </c>
      <c r="B270" s="4"/>
      <c r="C270" s="4"/>
      <c r="D270" s="4"/>
      <c r="E270" s="4"/>
      <c r="F270" s="31"/>
      <c r="G270" s="37" t="s">
        <v>302</v>
      </c>
      <c r="H270" s="37" t="s">
        <v>300</v>
      </c>
      <c r="I270" s="37"/>
      <c r="J270" s="27"/>
      <c r="K270" s="83">
        <f>K271</f>
        <v>90</v>
      </c>
      <c r="L270" s="83"/>
    </row>
    <row r="271" spans="1:12">
      <c r="A271" s="44" t="s">
        <v>165</v>
      </c>
      <c r="B271" s="4"/>
      <c r="C271" s="4"/>
      <c r="D271" s="4"/>
      <c r="E271" s="4"/>
      <c r="F271" s="31"/>
      <c r="G271" s="37" t="s">
        <v>302</v>
      </c>
      <c r="H271" s="37" t="s">
        <v>300</v>
      </c>
      <c r="I271" s="37" t="s">
        <v>122</v>
      </c>
      <c r="J271" s="27" t="s">
        <v>142</v>
      </c>
      <c r="K271" s="83">
        <v>90</v>
      </c>
      <c r="L271" s="83"/>
    </row>
    <row r="272" spans="1:12">
      <c r="A272" s="11"/>
      <c r="B272" s="4"/>
      <c r="C272" s="4"/>
      <c r="D272" s="4"/>
      <c r="E272" s="4"/>
      <c r="F272" s="31"/>
      <c r="G272" s="37"/>
      <c r="H272" s="37"/>
      <c r="I272" s="37"/>
      <c r="J272" s="37"/>
      <c r="K272" s="83"/>
      <c r="L272" s="83"/>
    </row>
    <row r="273" spans="1:12">
      <c r="A273" s="40" t="s">
        <v>201</v>
      </c>
      <c r="B273" s="4"/>
      <c r="C273" s="4"/>
      <c r="D273" s="4"/>
      <c r="E273" s="4"/>
      <c r="F273" s="31"/>
      <c r="G273" s="32"/>
      <c r="H273" s="32"/>
      <c r="I273" s="32"/>
      <c r="J273" s="32"/>
      <c r="K273" s="82"/>
      <c r="L273" s="82"/>
    </row>
    <row r="274" spans="1:12">
      <c r="A274" s="11" t="s">
        <v>303</v>
      </c>
      <c r="B274" s="4"/>
      <c r="C274" s="4"/>
      <c r="D274" s="4"/>
      <c r="E274" s="4"/>
      <c r="F274" s="31"/>
      <c r="G274" s="32" t="s">
        <v>304</v>
      </c>
      <c r="H274" s="32"/>
      <c r="I274" s="32"/>
      <c r="J274" s="32"/>
      <c r="K274" s="82">
        <f>K275</f>
        <v>185</v>
      </c>
      <c r="L274" s="82"/>
    </row>
    <row r="275" spans="1:12">
      <c r="A275" s="11" t="s">
        <v>252</v>
      </c>
      <c r="B275" s="4"/>
      <c r="C275" s="4"/>
      <c r="D275" s="4"/>
      <c r="E275" s="4"/>
      <c r="F275" s="31"/>
      <c r="G275" s="32" t="s">
        <v>305</v>
      </c>
      <c r="H275" s="32" t="s">
        <v>254</v>
      </c>
      <c r="I275" s="32"/>
      <c r="J275" s="32"/>
      <c r="K275" s="82">
        <f>K277</f>
        <v>185</v>
      </c>
      <c r="L275" s="82"/>
    </row>
    <row r="276" spans="1:12">
      <c r="A276" s="40" t="s">
        <v>255</v>
      </c>
      <c r="B276" s="4"/>
      <c r="C276" s="4"/>
      <c r="D276" s="4"/>
      <c r="E276" s="4"/>
      <c r="F276" s="31"/>
      <c r="G276" s="37"/>
      <c r="H276" s="37"/>
      <c r="I276" s="37"/>
      <c r="J276" s="37"/>
      <c r="K276" s="83"/>
      <c r="L276" s="83"/>
    </row>
    <row r="277" spans="1:12">
      <c r="A277" s="40" t="s">
        <v>256</v>
      </c>
      <c r="B277" s="4"/>
      <c r="C277" s="4"/>
      <c r="D277" s="4"/>
      <c r="E277" s="4"/>
      <c r="F277" s="31"/>
      <c r="G277" s="32" t="s">
        <v>306</v>
      </c>
      <c r="H277" s="32" t="s">
        <v>258</v>
      </c>
      <c r="I277" s="32"/>
      <c r="J277" s="32"/>
      <c r="K277" s="82">
        <f>K278</f>
        <v>185</v>
      </c>
      <c r="L277" s="83"/>
    </row>
    <row r="278" spans="1:12">
      <c r="A278" s="30" t="s">
        <v>307</v>
      </c>
      <c r="B278" s="4"/>
      <c r="C278" s="4"/>
      <c r="D278" s="4"/>
      <c r="E278" s="4"/>
      <c r="F278" s="31"/>
      <c r="G278" s="37" t="s">
        <v>306</v>
      </c>
      <c r="H278" s="37" t="s">
        <v>308</v>
      </c>
      <c r="I278" s="37"/>
      <c r="J278" s="37"/>
      <c r="K278" s="83">
        <f>K279</f>
        <v>185</v>
      </c>
      <c r="L278" s="83"/>
    </row>
    <row r="279" spans="1:12">
      <c r="A279" s="51" t="s">
        <v>309</v>
      </c>
      <c r="B279" s="4"/>
      <c r="C279" s="4"/>
      <c r="D279" s="4"/>
      <c r="E279" s="4"/>
      <c r="F279" s="31"/>
      <c r="G279" s="37" t="s">
        <v>306</v>
      </c>
      <c r="H279" s="37" t="s">
        <v>308</v>
      </c>
      <c r="I279" s="37" t="s">
        <v>263</v>
      </c>
      <c r="J279" s="37" t="s">
        <v>264</v>
      </c>
      <c r="K279" s="83">
        <v>185</v>
      </c>
      <c r="L279" s="83"/>
    </row>
    <row r="280" spans="1:12">
      <c r="A280" s="51"/>
      <c r="B280" s="4"/>
      <c r="C280" s="4"/>
      <c r="D280" s="4"/>
      <c r="E280" s="4"/>
      <c r="F280" s="31"/>
      <c r="G280" s="37"/>
      <c r="H280" s="37"/>
      <c r="I280" s="37"/>
      <c r="J280" s="37"/>
      <c r="K280" s="83"/>
      <c r="L280" s="83"/>
    </row>
    <row r="281" spans="1:12">
      <c r="A281" s="40" t="s">
        <v>201</v>
      </c>
      <c r="B281" s="4"/>
      <c r="C281" s="4"/>
      <c r="D281" s="4"/>
      <c r="E281" s="4"/>
      <c r="F281" s="31"/>
      <c r="G281" s="32"/>
      <c r="H281" s="37"/>
      <c r="I281" s="37"/>
      <c r="J281" s="37"/>
      <c r="K281" s="83"/>
      <c r="L281" s="83"/>
    </row>
    <row r="282" spans="1:12">
      <c r="A282" s="40" t="s">
        <v>310</v>
      </c>
      <c r="B282" s="4"/>
      <c r="C282" s="4"/>
      <c r="D282" s="4"/>
      <c r="E282" s="4"/>
      <c r="F282" s="31"/>
      <c r="G282" s="37"/>
      <c r="H282" s="37"/>
      <c r="I282" s="37"/>
      <c r="J282" s="37"/>
      <c r="K282" s="83"/>
      <c r="L282" s="83"/>
    </row>
    <row r="283" spans="1:12">
      <c r="A283" s="40" t="s">
        <v>311</v>
      </c>
      <c r="B283" s="4"/>
      <c r="C283" s="4"/>
      <c r="D283" s="4"/>
      <c r="E283" s="4"/>
      <c r="F283" s="31"/>
      <c r="G283" s="32" t="s">
        <v>312</v>
      </c>
      <c r="H283" s="37"/>
      <c r="I283" s="37"/>
      <c r="J283" s="37"/>
      <c r="K283" s="82">
        <f>K285+K290</f>
        <v>1000</v>
      </c>
      <c r="L283" s="83"/>
    </row>
    <row r="284" spans="1:12">
      <c r="A284" s="40" t="s">
        <v>313</v>
      </c>
      <c r="B284" s="4"/>
      <c r="C284" s="4"/>
      <c r="D284" s="4"/>
      <c r="E284" s="4"/>
      <c r="F284" s="31"/>
      <c r="G284" s="37"/>
      <c r="H284" s="37"/>
      <c r="I284" s="37"/>
      <c r="J284" s="37"/>
      <c r="K284" s="83"/>
      <c r="L284" s="83"/>
    </row>
    <row r="285" spans="1:12">
      <c r="A285" s="40" t="s">
        <v>314</v>
      </c>
      <c r="B285" s="4"/>
      <c r="C285" s="4"/>
      <c r="D285" s="4"/>
      <c r="E285" s="4"/>
      <c r="F285" s="31"/>
      <c r="G285" s="32" t="s">
        <v>315</v>
      </c>
      <c r="H285" s="32" t="s">
        <v>316</v>
      </c>
      <c r="I285" s="32"/>
      <c r="J285" s="32"/>
      <c r="K285" s="82">
        <f>K286</f>
        <v>1000</v>
      </c>
      <c r="L285" s="83"/>
    </row>
    <row r="286" spans="1:12">
      <c r="A286" s="40" t="s">
        <v>317</v>
      </c>
      <c r="B286" s="4"/>
      <c r="C286" s="4"/>
      <c r="D286" s="4"/>
      <c r="E286" s="4"/>
      <c r="F286" s="31"/>
      <c r="G286" s="32" t="s">
        <v>318</v>
      </c>
      <c r="H286" s="32" t="s">
        <v>319</v>
      </c>
      <c r="I286" s="32"/>
      <c r="J286" s="32"/>
      <c r="K286" s="82">
        <f>K288</f>
        <v>1000</v>
      </c>
      <c r="L286" s="83"/>
    </row>
    <row r="287" spans="1:12">
      <c r="A287" s="44" t="s">
        <v>320</v>
      </c>
      <c r="B287" s="4"/>
      <c r="C287" s="4"/>
      <c r="D287" s="4"/>
      <c r="E287" s="4"/>
      <c r="F287" s="31"/>
      <c r="G287" s="37"/>
      <c r="H287" s="32"/>
      <c r="I287" s="32"/>
      <c r="J287" s="32"/>
      <c r="K287" s="82"/>
      <c r="L287" s="83"/>
    </row>
    <row r="288" spans="1:12">
      <c r="A288" s="44" t="s">
        <v>321</v>
      </c>
      <c r="B288" s="4"/>
      <c r="C288" s="4"/>
      <c r="D288" s="4"/>
      <c r="E288" s="4"/>
      <c r="F288" s="31"/>
      <c r="G288" s="37" t="s">
        <v>318</v>
      </c>
      <c r="H288" s="37" t="s">
        <v>322</v>
      </c>
      <c r="I288" s="37"/>
      <c r="J288" s="37"/>
      <c r="K288" s="83">
        <f>K289</f>
        <v>1000</v>
      </c>
      <c r="L288" s="83"/>
    </row>
    <row r="289" spans="1:12">
      <c r="A289" s="44" t="s">
        <v>121</v>
      </c>
      <c r="B289" s="4"/>
      <c r="C289" s="4"/>
      <c r="D289" s="4"/>
      <c r="E289" s="4"/>
      <c r="F289" s="31"/>
      <c r="G289" s="37" t="s">
        <v>318</v>
      </c>
      <c r="H289" s="37" t="s">
        <v>322</v>
      </c>
      <c r="I289" s="37" t="s">
        <v>122</v>
      </c>
      <c r="J289" s="37" t="s">
        <v>123</v>
      </c>
      <c r="K289" s="83">
        <v>1000</v>
      </c>
      <c r="L289" s="83"/>
    </row>
    <row r="290" spans="1:12">
      <c r="A290" s="40" t="s">
        <v>323</v>
      </c>
      <c r="B290" s="4"/>
      <c r="C290" s="4"/>
      <c r="D290" s="4"/>
      <c r="E290" s="4"/>
      <c r="F290" s="31"/>
      <c r="G290" s="32" t="s">
        <v>324</v>
      </c>
      <c r="H290" s="32" t="s">
        <v>316</v>
      </c>
      <c r="I290" s="32"/>
      <c r="J290" s="32"/>
      <c r="K290" s="82">
        <f>K291</f>
        <v>0</v>
      </c>
      <c r="L290" s="83"/>
    </row>
    <row r="291" spans="1:12">
      <c r="A291" s="40" t="s">
        <v>325</v>
      </c>
      <c r="B291" s="4"/>
      <c r="C291" s="4"/>
      <c r="D291" s="4"/>
      <c r="E291" s="4"/>
      <c r="F291" s="31"/>
      <c r="G291" s="32" t="s">
        <v>324</v>
      </c>
      <c r="H291" s="32" t="s">
        <v>326</v>
      </c>
      <c r="I291" s="32"/>
      <c r="J291" s="32"/>
      <c r="K291" s="82">
        <f>K293</f>
        <v>0</v>
      </c>
      <c r="L291" s="83"/>
    </row>
    <row r="292" spans="1:12">
      <c r="A292" s="44" t="s">
        <v>327</v>
      </c>
      <c r="B292" s="4"/>
      <c r="C292" s="4"/>
      <c r="D292" s="4"/>
      <c r="E292" s="4"/>
      <c r="F292" s="31"/>
      <c r="G292" s="37"/>
      <c r="H292" s="37"/>
      <c r="I292" s="37"/>
      <c r="J292" s="37"/>
      <c r="K292" s="83"/>
      <c r="L292" s="83"/>
    </row>
    <row r="293" spans="1:12">
      <c r="A293" s="44" t="s">
        <v>328</v>
      </c>
      <c r="B293" s="4"/>
      <c r="C293" s="4"/>
      <c r="D293" s="4"/>
      <c r="E293" s="4"/>
      <c r="F293" s="31"/>
      <c r="G293" s="37" t="s">
        <v>324</v>
      </c>
      <c r="H293" s="37" t="s">
        <v>329</v>
      </c>
      <c r="I293" s="37"/>
      <c r="J293" s="37"/>
      <c r="K293" s="83">
        <f>K294</f>
        <v>0</v>
      </c>
      <c r="L293" s="83"/>
    </row>
    <row r="294" spans="1:12">
      <c r="A294" s="44" t="s">
        <v>95</v>
      </c>
      <c r="B294" s="4"/>
      <c r="C294" s="4"/>
      <c r="D294" s="4"/>
      <c r="E294" s="4"/>
      <c r="F294" s="31"/>
      <c r="G294" s="37" t="s">
        <v>324</v>
      </c>
      <c r="H294" s="37" t="s">
        <v>329</v>
      </c>
      <c r="I294" s="37" t="s">
        <v>330</v>
      </c>
      <c r="J294" s="37" t="s">
        <v>123</v>
      </c>
      <c r="K294" s="83"/>
      <c r="L294" s="83"/>
    </row>
    <row r="295" spans="1:12">
      <c r="A295" s="11"/>
      <c r="B295" s="4"/>
      <c r="C295" s="4"/>
      <c r="D295" s="4"/>
      <c r="E295" s="4"/>
      <c r="F295" s="31"/>
      <c r="G295" s="32"/>
      <c r="H295" s="32"/>
      <c r="I295" s="32"/>
      <c r="J295" s="32"/>
      <c r="K295" s="82"/>
      <c r="L295" s="83"/>
    </row>
    <row r="296" spans="1:12">
      <c r="A296" s="40" t="s">
        <v>201</v>
      </c>
      <c r="B296" s="4"/>
      <c r="C296" s="4"/>
      <c r="D296" s="4"/>
      <c r="E296" s="4"/>
      <c r="F296" s="31"/>
      <c r="G296" s="32"/>
      <c r="H296" s="32"/>
      <c r="I296" s="32"/>
      <c r="J296" s="32"/>
      <c r="K296" s="82"/>
      <c r="L296" s="83"/>
    </row>
    <row r="297" spans="1:12">
      <c r="A297" s="40" t="s">
        <v>331</v>
      </c>
      <c r="B297" s="4"/>
      <c r="C297" s="4"/>
      <c r="D297" s="4"/>
      <c r="E297" s="4"/>
      <c r="F297" s="31"/>
      <c r="G297" s="32"/>
      <c r="H297" s="32"/>
      <c r="I297" s="32"/>
      <c r="J297" s="32"/>
      <c r="K297" s="82"/>
      <c r="L297" s="83"/>
    </row>
    <row r="298" spans="1:12">
      <c r="A298" s="40" t="s">
        <v>332</v>
      </c>
      <c r="B298" s="4"/>
      <c r="C298" s="4"/>
      <c r="D298" s="4"/>
      <c r="E298" s="4"/>
      <c r="F298" s="31"/>
      <c r="G298" s="32" t="s">
        <v>333</v>
      </c>
      <c r="H298" s="32"/>
      <c r="I298" s="32"/>
      <c r="J298" s="32"/>
      <c r="K298" s="82">
        <f>K299</f>
        <v>100</v>
      </c>
      <c r="L298" s="83"/>
    </row>
    <row r="299" spans="1:12">
      <c r="A299" s="40" t="s">
        <v>195</v>
      </c>
      <c r="B299" s="4"/>
      <c r="C299" s="4"/>
      <c r="D299" s="4"/>
      <c r="E299" s="4"/>
      <c r="F299" s="31"/>
      <c r="G299" s="32" t="s">
        <v>334</v>
      </c>
      <c r="H299" s="32" t="s">
        <v>196</v>
      </c>
      <c r="I299" s="32"/>
      <c r="J299" s="32"/>
      <c r="K299" s="82">
        <f>K300</f>
        <v>100</v>
      </c>
      <c r="L299" s="83"/>
    </row>
    <row r="300" spans="1:12">
      <c r="A300" s="40" t="s">
        <v>197</v>
      </c>
      <c r="B300" s="4"/>
      <c r="C300" s="4"/>
      <c r="D300" s="4"/>
      <c r="E300" s="4"/>
      <c r="F300" s="31"/>
      <c r="G300" s="32" t="s">
        <v>334</v>
      </c>
      <c r="H300" s="32" t="s">
        <v>198</v>
      </c>
      <c r="I300" s="32"/>
      <c r="J300" s="32"/>
      <c r="K300" s="82">
        <f>K301</f>
        <v>100</v>
      </c>
      <c r="L300" s="83"/>
    </row>
    <row r="301" spans="1:12">
      <c r="A301" s="44" t="s">
        <v>199</v>
      </c>
      <c r="B301" s="4"/>
      <c r="C301" s="4"/>
      <c r="D301" s="4"/>
      <c r="E301" s="4"/>
      <c r="F301" s="31"/>
      <c r="G301" s="37" t="s">
        <v>334</v>
      </c>
      <c r="H301" s="37" t="s">
        <v>200</v>
      </c>
      <c r="I301" s="37"/>
      <c r="J301" s="37"/>
      <c r="K301" s="83">
        <f>K302</f>
        <v>100</v>
      </c>
      <c r="L301" s="83"/>
    </row>
    <row r="302" spans="1:12">
      <c r="A302" s="44" t="s">
        <v>29</v>
      </c>
      <c r="B302" s="4"/>
      <c r="C302" s="4"/>
      <c r="D302" s="4"/>
      <c r="E302" s="4"/>
      <c r="F302" s="31"/>
      <c r="G302" s="37" t="s">
        <v>334</v>
      </c>
      <c r="H302" s="37" t="s">
        <v>200</v>
      </c>
      <c r="I302" s="37" t="s">
        <v>123</v>
      </c>
      <c r="J302" s="37" t="s">
        <v>246</v>
      </c>
      <c r="K302" s="83">
        <v>100</v>
      </c>
      <c r="L302" s="83"/>
    </row>
    <row r="303" spans="1:12">
      <c r="A303" s="40"/>
      <c r="B303" s="4"/>
      <c r="C303" s="4"/>
      <c r="D303" s="4"/>
      <c r="E303" s="4"/>
      <c r="F303" s="31"/>
      <c r="G303" s="32"/>
      <c r="H303" s="32"/>
      <c r="I303" s="32"/>
      <c r="J303" s="32"/>
      <c r="K303" s="82"/>
      <c r="L303" s="82"/>
    </row>
    <row r="304" spans="1:12">
      <c r="A304" s="40" t="s">
        <v>201</v>
      </c>
      <c r="B304" s="4"/>
      <c r="C304" s="4"/>
      <c r="D304" s="4"/>
      <c r="E304" s="4"/>
      <c r="F304" s="31"/>
      <c r="G304" s="32"/>
      <c r="H304" s="32"/>
      <c r="I304" s="32"/>
      <c r="J304" s="32"/>
      <c r="K304" s="82"/>
      <c r="L304" s="82"/>
    </row>
    <row r="305" spans="1:12">
      <c r="A305" s="40" t="s">
        <v>335</v>
      </c>
      <c r="B305" s="4"/>
      <c r="C305" s="4"/>
      <c r="D305" s="4"/>
      <c r="E305" s="4"/>
      <c r="F305" s="31"/>
      <c r="G305" s="32" t="s">
        <v>336</v>
      </c>
      <c r="H305" s="32"/>
      <c r="I305" s="32"/>
      <c r="J305" s="32"/>
      <c r="K305" s="82">
        <f>K306</f>
        <v>351.3</v>
      </c>
      <c r="L305" s="82"/>
    </row>
    <row r="306" spans="1:12">
      <c r="A306" s="40" t="s">
        <v>195</v>
      </c>
      <c r="B306" s="4"/>
      <c r="C306" s="4"/>
      <c r="D306" s="4"/>
      <c r="E306" s="4"/>
      <c r="F306" s="31"/>
      <c r="G306" s="32" t="s">
        <v>337</v>
      </c>
      <c r="H306" s="32" t="s">
        <v>196</v>
      </c>
      <c r="I306" s="32"/>
      <c r="J306" s="32"/>
      <c r="K306" s="82">
        <f>K307</f>
        <v>351.3</v>
      </c>
      <c r="L306" s="82"/>
    </row>
    <row r="307" spans="1:12">
      <c r="A307" s="40" t="s">
        <v>197</v>
      </c>
      <c r="B307" s="4"/>
      <c r="C307" s="4"/>
      <c r="D307" s="4"/>
      <c r="E307" s="4"/>
      <c r="F307" s="31"/>
      <c r="G307" s="32" t="s">
        <v>337</v>
      </c>
      <c r="H307" s="32" t="s">
        <v>198</v>
      </c>
      <c r="I307" s="32"/>
      <c r="J307" s="32"/>
      <c r="K307" s="82">
        <f>K308</f>
        <v>351.3</v>
      </c>
      <c r="L307" s="82"/>
    </row>
    <row r="308" spans="1:12">
      <c r="A308" s="44" t="s">
        <v>199</v>
      </c>
      <c r="B308" s="4"/>
      <c r="C308" s="4"/>
      <c r="D308" s="4"/>
      <c r="E308" s="4"/>
      <c r="F308" s="31"/>
      <c r="G308" s="37" t="s">
        <v>337</v>
      </c>
      <c r="H308" s="37" t="s">
        <v>200</v>
      </c>
      <c r="I308" s="37"/>
      <c r="J308" s="37"/>
      <c r="K308" s="83">
        <f>K309</f>
        <v>351.3</v>
      </c>
      <c r="L308" s="82"/>
    </row>
    <row r="309" spans="1:12">
      <c r="A309" s="30" t="s">
        <v>43</v>
      </c>
      <c r="B309" s="4"/>
      <c r="C309" s="4"/>
      <c r="D309" s="4"/>
      <c r="E309" s="4"/>
      <c r="F309" s="31"/>
      <c r="G309" s="37" t="s">
        <v>337</v>
      </c>
      <c r="H309" s="37" t="s">
        <v>200</v>
      </c>
      <c r="I309" s="37" t="s">
        <v>338</v>
      </c>
      <c r="J309" s="37" t="s">
        <v>330</v>
      </c>
      <c r="K309" s="83">
        <f>400-48.7</f>
        <v>351.3</v>
      </c>
      <c r="L309" s="82"/>
    </row>
    <row r="310" spans="1:12">
      <c r="A310" s="40"/>
      <c r="B310" s="4"/>
      <c r="C310" s="4"/>
      <c r="D310" s="4"/>
      <c r="E310" s="4"/>
      <c r="F310" s="31"/>
      <c r="G310" s="32"/>
      <c r="H310" s="32"/>
      <c r="I310" s="32"/>
      <c r="J310" s="32"/>
      <c r="K310" s="82"/>
      <c r="L310" s="82"/>
    </row>
    <row r="311" spans="1:12">
      <c r="A311" s="40" t="s">
        <v>201</v>
      </c>
      <c r="B311" s="4"/>
      <c r="C311" s="4"/>
      <c r="D311" s="4"/>
      <c r="E311" s="4"/>
      <c r="F311" s="31"/>
      <c r="G311" s="37"/>
      <c r="H311" s="37"/>
      <c r="I311" s="37"/>
      <c r="J311" s="37"/>
      <c r="K311" s="83"/>
      <c r="L311" s="82"/>
    </row>
    <row r="312" spans="1:12">
      <c r="A312" s="40" t="s">
        <v>339</v>
      </c>
      <c r="B312" s="4"/>
      <c r="C312" s="4"/>
      <c r="D312" s="4"/>
      <c r="E312" s="4"/>
      <c r="F312" s="47"/>
      <c r="G312" s="41"/>
      <c r="H312" s="41"/>
      <c r="I312" s="41"/>
      <c r="J312" s="41"/>
      <c r="K312" s="77"/>
      <c r="L312" s="77"/>
    </row>
    <row r="313" spans="1:12">
      <c r="A313" s="40" t="s">
        <v>340</v>
      </c>
      <c r="B313" s="4"/>
      <c r="C313" s="4"/>
      <c r="D313" s="4"/>
      <c r="E313" s="4"/>
      <c r="F313" s="47"/>
      <c r="G313" s="21" t="s">
        <v>341</v>
      </c>
      <c r="H313" s="21"/>
      <c r="I313" s="21"/>
      <c r="J313" s="21"/>
      <c r="K313" s="77">
        <f>K315+K321+K327+K331</f>
        <v>7283.4</v>
      </c>
      <c r="L313" s="77"/>
    </row>
    <row r="314" spans="1:12">
      <c r="A314" s="40" t="s">
        <v>280</v>
      </c>
      <c r="B314" s="4"/>
      <c r="C314" s="4"/>
      <c r="D314" s="49"/>
      <c r="E314" s="49"/>
      <c r="F314" s="47"/>
      <c r="G314" s="21"/>
      <c r="H314" s="21"/>
      <c r="I314" s="21"/>
      <c r="J314" s="21"/>
      <c r="K314" s="77"/>
      <c r="L314" s="77"/>
    </row>
    <row r="315" spans="1:12">
      <c r="A315" s="40" t="s">
        <v>281</v>
      </c>
      <c r="B315" s="4"/>
      <c r="C315" s="4"/>
      <c r="D315" s="49"/>
      <c r="E315" s="49"/>
      <c r="F315" s="47"/>
      <c r="G315" s="21" t="s">
        <v>342</v>
      </c>
      <c r="H315" s="41" t="s">
        <v>181</v>
      </c>
      <c r="I315" s="41"/>
      <c r="J315" s="41"/>
      <c r="K315" s="77">
        <f>K316</f>
        <v>2146.9</v>
      </c>
      <c r="L315" s="77"/>
    </row>
    <row r="316" spans="1:12">
      <c r="A316" s="40" t="s">
        <v>182</v>
      </c>
      <c r="B316" s="4"/>
      <c r="C316" s="4"/>
      <c r="D316" s="49"/>
      <c r="E316" s="49"/>
      <c r="F316" s="47"/>
      <c r="G316" s="21" t="s">
        <v>342</v>
      </c>
      <c r="H316" s="41" t="s">
        <v>183</v>
      </c>
      <c r="I316" s="41"/>
      <c r="J316" s="41"/>
      <c r="K316" s="77">
        <f>K319+K320</f>
        <v>2146.9</v>
      </c>
      <c r="L316" s="77"/>
    </row>
    <row r="317" spans="1:12">
      <c r="A317" s="40" t="s">
        <v>24</v>
      </c>
      <c r="B317" s="4"/>
      <c r="C317" s="4"/>
      <c r="D317" s="49"/>
      <c r="E317" s="49"/>
      <c r="F317" s="47"/>
      <c r="G317" s="21"/>
      <c r="H317" s="41"/>
      <c r="I317" s="41"/>
      <c r="J317" s="41"/>
      <c r="K317" s="77"/>
      <c r="L317" s="77"/>
    </row>
    <row r="318" spans="1:12">
      <c r="A318" s="40" t="s">
        <v>25</v>
      </c>
      <c r="B318" s="4"/>
      <c r="C318" s="4"/>
      <c r="D318" s="49"/>
      <c r="E318" s="49"/>
      <c r="F318" s="47"/>
      <c r="G318" s="21" t="s">
        <v>342</v>
      </c>
      <c r="H318" s="41" t="s">
        <v>183</v>
      </c>
      <c r="I318" s="41" t="s">
        <v>123</v>
      </c>
      <c r="J318" s="41" t="s">
        <v>338</v>
      </c>
      <c r="K318" s="77">
        <f>K319+K320</f>
        <v>2146.9</v>
      </c>
      <c r="L318" s="77"/>
    </row>
    <row r="319" spans="1:12">
      <c r="A319" s="44" t="s">
        <v>184</v>
      </c>
      <c r="B319" s="4"/>
      <c r="C319" s="4"/>
      <c r="D319" s="49"/>
      <c r="E319" s="49"/>
      <c r="F319" s="47"/>
      <c r="G319" s="27" t="s">
        <v>342</v>
      </c>
      <c r="H319" s="27" t="s">
        <v>185</v>
      </c>
      <c r="I319" s="27" t="s">
        <v>123</v>
      </c>
      <c r="J319" s="27" t="s">
        <v>338</v>
      </c>
      <c r="K319" s="83">
        <v>2146.9</v>
      </c>
      <c r="L319" s="77"/>
    </row>
    <row r="320" spans="1:12">
      <c r="A320" s="44" t="s">
        <v>283</v>
      </c>
      <c r="B320" s="4"/>
      <c r="C320" s="4"/>
      <c r="D320" s="49"/>
      <c r="E320" s="49"/>
      <c r="F320" s="47"/>
      <c r="G320" s="27" t="s">
        <v>342</v>
      </c>
      <c r="H320" s="27" t="s">
        <v>284</v>
      </c>
      <c r="I320" s="27" t="s">
        <v>123</v>
      </c>
      <c r="J320" s="27" t="s">
        <v>338</v>
      </c>
      <c r="K320" s="83"/>
      <c r="L320" s="77"/>
    </row>
    <row r="321" spans="1:12">
      <c r="A321" s="40" t="s">
        <v>285</v>
      </c>
      <c r="B321" s="75"/>
      <c r="C321" s="75"/>
      <c r="D321" s="75"/>
      <c r="E321" s="75"/>
      <c r="F321" s="76"/>
      <c r="G321" s="21" t="s">
        <v>342</v>
      </c>
      <c r="H321" s="41" t="s">
        <v>196</v>
      </c>
      <c r="I321" s="41"/>
      <c r="J321" s="41"/>
      <c r="K321" s="80">
        <f>K322</f>
        <v>708.3</v>
      </c>
      <c r="L321" s="77"/>
    </row>
    <row r="322" spans="1:12">
      <c r="A322" s="40" t="s">
        <v>197</v>
      </c>
      <c r="B322" s="75"/>
      <c r="C322" s="75"/>
      <c r="D322" s="75"/>
      <c r="E322" s="75"/>
      <c r="F322" s="76"/>
      <c r="G322" s="21" t="s">
        <v>342</v>
      </c>
      <c r="H322" s="41" t="s">
        <v>198</v>
      </c>
      <c r="I322" s="41"/>
      <c r="J322" s="41"/>
      <c r="K322" s="77">
        <f>K323+K324</f>
        <v>708.3</v>
      </c>
      <c r="L322" s="77"/>
    </row>
    <row r="323" spans="1:12">
      <c r="A323" s="44" t="s">
        <v>286</v>
      </c>
      <c r="B323" s="75"/>
      <c r="C323" s="75"/>
      <c r="D323" s="75"/>
      <c r="E323" s="75"/>
      <c r="F323" s="76"/>
      <c r="G323" s="27" t="s">
        <v>342</v>
      </c>
      <c r="H323" s="27" t="s">
        <v>287</v>
      </c>
      <c r="I323" s="27"/>
      <c r="J323" s="27"/>
      <c r="K323" s="77"/>
      <c r="L323" s="77"/>
    </row>
    <row r="324" spans="1:12">
      <c r="A324" s="44" t="s">
        <v>199</v>
      </c>
      <c r="B324" s="75"/>
      <c r="C324" s="75"/>
      <c r="D324" s="75"/>
      <c r="E324" s="75"/>
      <c r="F324" s="76"/>
      <c r="G324" s="27" t="s">
        <v>342</v>
      </c>
      <c r="H324" s="27" t="s">
        <v>200</v>
      </c>
      <c r="I324" s="27"/>
      <c r="J324" s="27"/>
      <c r="K324" s="79">
        <f>K326</f>
        <v>708.3</v>
      </c>
      <c r="L324" s="77"/>
    </row>
    <row r="325" spans="1:12">
      <c r="A325" s="44" t="s">
        <v>24</v>
      </c>
      <c r="B325" s="75"/>
      <c r="C325" s="75"/>
      <c r="D325" s="75"/>
      <c r="E325" s="75"/>
      <c r="F325" s="76"/>
      <c r="G325" s="27" t="s">
        <v>342</v>
      </c>
      <c r="H325" s="27"/>
      <c r="I325" s="27"/>
      <c r="J325" s="27"/>
      <c r="K325" s="79"/>
      <c r="L325" s="77"/>
    </row>
    <row r="326" spans="1:12">
      <c r="A326" s="44" t="s">
        <v>25</v>
      </c>
      <c r="B326" s="75"/>
      <c r="C326" s="75"/>
      <c r="D326" s="75"/>
      <c r="E326" s="75"/>
      <c r="F326" s="76"/>
      <c r="G326" s="27" t="s">
        <v>342</v>
      </c>
      <c r="H326" s="27" t="s">
        <v>200</v>
      </c>
      <c r="I326" s="27" t="s">
        <v>123</v>
      </c>
      <c r="J326" s="27" t="s">
        <v>338</v>
      </c>
      <c r="K326" s="79">
        <v>708.3</v>
      </c>
      <c r="L326" s="77"/>
    </row>
    <row r="327" spans="1:12">
      <c r="A327" s="40" t="s">
        <v>343</v>
      </c>
      <c r="B327" s="75"/>
      <c r="C327" s="75"/>
      <c r="D327" s="75"/>
      <c r="E327" s="75"/>
      <c r="F327" s="76"/>
      <c r="G327" s="41" t="s">
        <v>344</v>
      </c>
      <c r="H327" s="41"/>
      <c r="I327" s="41"/>
      <c r="J327" s="41"/>
      <c r="K327" s="77">
        <f>K328</f>
        <v>318.2</v>
      </c>
      <c r="L327" s="77"/>
    </row>
    <row r="328" spans="1:12">
      <c r="A328" s="40" t="s">
        <v>345</v>
      </c>
      <c r="B328" s="75"/>
      <c r="C328" s="75"/>
      <c r="D328" s="75"/>
      <c r="E328" s="75"/>
      <c r="F328" s="76"/>
      <c r="G328" s="41" t="s">
        <v>344</v>
      </c>
      <c r="H328" s="41" t="s">
        <v>346</v>
      </c>
      <c r="I328" s="41"/>
      <c r="J328" s="41"/>
      <c r="K328" s="77">
        <f>K329</f>
        <v>318.2</v>
      </c>
      <c r="L328" s="77"/>
    </row>
    <row r="329" spans="1:12">
      <c r="A329" s="40" t="s">
        <v>86</v>
      </c>
      <c r="B329" s="75"/>
      <c r="C329" s="75"/>
      <c r="D329" s="75"/>
      <c r="E329" s="75"/>
      <c r="F329" s="76"/>
      <c r="G329" s="41" t="s">
        <v>344</v>
      </c>
      <c r="H329" s="41" t="s">
        <v>347</v>
      </c>
      <c r="I329" s="41"/>
      <c r="J329" s="41"/>
      <c r="K329" s="77">
        <f>K330</f>
        <v>318.2</v>
      </c>
      <c r="L329" s="77"/>
    </row>
    <row r="330" spans="1:12">
      <c r="A330" s="44" t="s">
        <v>86</v>
      </c>
      <c r="B330" s="25"/>
      <c r="C330" s="25"/>
      <c r="D330" s="25"/>
      <c r="E330" s="25"/>
      <c r="F330" s="26"/>
      <c r="G330" s="27" t="s">
        <v>344</v>
      </c>
      <c r="H330" s="27" t="s">
        <v>347</v>
      </c>
      <c r="I330" s="27" t="s">
        <v>246</v>
      </c>
      <c r="J330" s="27" t="s">
        <v>123</v>
      </c>
      <c r="K330" s="79">
        <v>318.2</v>
      </c>
      <c r="L330" s="77"/>
    </row>
    <row r="331" spans="1:12">
      <c r="A331" s="40" t="s">
        <v>348</v>
      </c>
      <c r="B331" s="75"/>
      <c r="C331" s="75"/>
      <c r="D331" s="75"/>
      <c r="E331" s="75"/>
      <c r="F331" s="76"/>
      <c r="G331" s="41" t="s">
        <v>349</v>
      </c>
      <c r="H331" s="41"/>
      <c r="I331" s="41"/>
      <c r="J331" s="41"/>
      <c r="K331" s="77">
        <f>K333</f>
        <v>4110</v>
      </c>
      <c r="L331" s="77"/>
    </row>
    <row r="332" spans="1:12">
      <c r="A332" s="40" t="s">
        <v>350</v>
      </c>
      <c r="B332" s="75"/>
      <c r="C332" s="75"/>
      <c r="D332" s="75"/>
      <c r="E332" s="75"/>
      <c r="F332" s="76"/>
      <c r="G332" s="41"/>
      <c r="H332" s="41"/>
      <c r="I332" s="41"/>
      <c r="J332" s="41"/>
      <c r="K332" s="77"/>
      <c r="L332" s="77"/>
    </row>
    <row r="333" spans="1:12">
      <c r="A333" s="40" t="s">
        <v>153</v>
      </c>
      <c r="B333" s="25"/>
      <c r="C333" s="25"/>
      <c r="D333" s="25"/>
      <c r="E333" s="25"/>
      <c r="F333" s="26"/>
      <c r="G333" s="41" t="s">
        <v>349</v>
      </c>
      <c r="H333" s="41" t="s">
        <v>351</v>
      </c>
      <c r="I333" s="41"/>
      <c r="J333" s="41"/>
      <c r="K333" s="77">
        <f>K334</f>
        <v>4110</v>
      </c>
      <c r="L333" s="77"/>
    </row>
    <row r="334" spans="1:12">
      <c r="A334" s="40" t="s">
        <v>352</v>
      </c>
      <c r="B334" s="75"/>
      <c r="C334" s="75"/>
      <c r="D334" s="75"/>
      <c r="E334" s="75"/>
      <c r="F334" s="76"/>
      <c r="G334" s="41" t="s">
        <v>349</v>
      </c>
      <c r="H334" s="41" t="s">
        <v>353</v>
      </c>
      <c r="I334" s="41"/>
      <c r="J334" s="89"/>
      <c r="K334" s="77">
        <f>K335</f>
        <v>4110</v>
      </c>
      <c r="L334" s="77"/>
    </row>
    <row r="335" spans="1:12">
      <c r="A335" s="92" t="s">
        <v>354</v>
      </c>
      <c r="B335" s="25"/>
      <c r="C335" s="25"/>
      <c r="D335" s="25"/>
      <c r="E335" s="25"/>
      <c r="F335" s="26"/>
      <c r="G335" s="27" t="s">
        <v>349</v>
      </c>
      <c r="H335" s="27" t="s">
        <v>355</v>
      </c>
      <c r="I335" s="27" t="s">
        <v>356</v>
      </c>
      <c r="J335" s="90" t="s">
        <v>123</v>
      </c>
      <c r="K335" s="79">
        <f>5802-1514-178</f>
        <v>4110</v>
      </c>
      <c r="L335" s="77"/>
    </row>
    <row r="336" spans="1:12">
      <c r="A336" s="40"/>
      <c r="B336" s="75"/>
      <c r="C336" s="75"/>
      <c r="D336" s="75"/>
      <c r="E336" s="75"/>
      <c r="F336" s="76"/>
      <c r="G336" s="41"/>
      <c r="H336" s="41"/>
      <c r="I336" s="41"/>
      <c r="J336" s="41"/>
      <c r="K336" s="77"/>
      <c r="L336" s="77"/>
    </row>
    <row r="337" spans="1:12">
      <c r="A337" s="40" t="s">
        <v>201</v>
      </c>
      <c r="B337" s="75"/>
      <c r="C337" s="75"/>
      <c r="D337" s="75"/>
      <c r="E337" s="75"/>
      <c r="F337" s="76"/>
      <c r="G337" s="27"/>
      <c r="H337" s="27"/>
      <c r="I337" s="90"/>
      <c r="J337" s="27"/>
      <c r="K337" s="79"/>
      <c r="L337" s="79"/>
    </row>
    <row r="338" spans="1:12">
      <c r="A338" s="40" t="s">
        <v>357</v>
      </c>
      <c r="B338" s="75"/>
      <c r="C338" s="75"/>
      <c r="D338" s="75"/>
      <c r="E338" s="75"/>
      <c r="F338" s="76"/>
      <c r="G338" s="27"/>
      <c r="H338" s="27"/>
      <c r="I338" s="90"/>
      <c r="J338" s="27"/>
      <c r="K338" s="79"/>
      <c r="L338" s="79"/>
    </row>
    <row r="339" spans="1:12">
      <c r="A339" s="40" t="s">
        <v>358</v>
      </c>
      <c r="B339" s="75"/>
      <c r="C339" s="75"/>
      <c r="D339" s="75"/>
      <c r="E339" s="75"/>
      <c r="F339" s="76"/>
      <c r="G339" s="41" t="s">
        <v>359</v>
      </c>
      <c r="H339" s="41"/>
      <c r="I339" s="89"/>
      <c r="J339" s="41"/>
      <c r="K339" s="77">
        <f>K340+K347+K441+K447+K454+K461+K469+K473+K479+K485+K491+K497</f>
        <v>17798.099999999999</v>
      </c>
      <c r="L339" s="79"/>
    </row>
    <row r="340" spans="1:12">
      <c r="A340" s="40" t="s">
        <v>360</v>
      </c>
      <c r="B340" s="75"/>
      <c r="C340" s="75"/>
      <c r="D340" s="75"/>
      <c r="E340" s="75"/>
      <c r="F340" s="76"/>
      <c r="G340" s="41" t="s">
        <v>361</v>
      </c>
      <c r="H340" s="41"/>
      <c r="I340" s="89"/>
      <c r="J340" s="41"/>
      <c r="K340" s="77">
        <f>K342</f>
        <v>780.9</v>
      </c>
      <c r="L340" s="79"/>
    </row>
    <row r="341" spans="1:12">
      <c r="A341" s="40" t="s">
        <v>280</v>
      </c>
      <c r="B341" s="75"/>
      <c r="C341" s="75"/>
      <c r="D341" s="75"/>
      <c r="E341" s="75"/>
      <c r="F341" s="76"/>
      <c r="G341" s="27"/>
      <c r="H341" s="27"/>
      <c r="I341" s="93"/>
      <c r="J341" s="27"/>
      <c r="K341" s="79"/>
      <c r="L341" s="79"/>
    </row>
    <row r="342" spans="1:12">
      <c r="A342" s="40" t="s">
        <v>281</v>
      </c>
      <c r="B342" s="75"/>
      <c r="C342" s="75"/>
      <c r="D342" s="75"/>
      <c r="E342" s="75"/>
      <c r="F342" s="76"/>
      <c r="G342" s="41" t="s">
        <v>362</v>
      </c>
      <c r="H342" s="41" t="s">
        <v>181</v>
      </c>
      <c r="I342" s="89"/>
      <c r="J342" s="41"/>
      <c r="K342" s="77">
        <f>K343</f>
        <v>780.9</v>
      </c>
      <c r="L342" s="79"/>
    </row>
    <row r="343" spans="1:12">
      <c r="A343" s="40" t="s">
        <v>182</v>
      </c>
      <c r="B343" s="4"/>
      <c r="C343" s="4"/>
      <c r="D343" s="4"/>
      <c r="E343" s="4"/>
      <c r="F343" s="31"/>
      <c r="G343" s="41" t="s">
        <v>362</v>
      </c>
      <c r="H343" s="41" t="s">
        <v>183</v>
      </c>
      <c r="I343" s="89"/>
      <c r="J343" s="41"/>
      <c r="K343" s="77">
        <f>K344</f>
        <v>780.9</v>
      </c>
      <c r="L343" s="82"/>
    </row>
    <row r="344" spans="1:12">
      <c r="A344" s="44" t="s">
        <v>184</v>
      </c>
      <c r="B344" s="4"/>
      <c r="C344" s="4"/>
      <c r="D344" s="4"/>
      <c r="E344" s="4"/>
      <c r="F344" s="31"/>
      <c r="G344" s="27" t="s">
        <v>362</v>
      </c>
      <c r="H344" s="27" t="s">
        <v>185</v>
      </c>
      <c r="I344" s="90"/>
      <c r="J344" s="27"/>
      <c r="K344" s="79">
        <f>K345</f>
        <v>780.9</v>
      </c>
      <c r="L344" s="82"/>
    </row>
    <row r="345" spans="1:12">
      <c r="A345" s="24" t="s">
        <v>363</v>
      </c>
      <c r="B345" s="4"/>
      <c r="C345" s="4"/>
      <c r="D345" s="4"/>
      <c r="E345" s="4"/>
      <c r="F345" s="31"/>
      <c r="G345" s="27" t="s">
        <v>362</v>
      </c>
      <c r="H345" s="27" t="s">
        <v>185</v>
      </c>
      <c r="I345" s="90" t="s">
        <v>123</v>
      </c>
      <c r="J345" s="27" t="s">
        <v>142</v>
      </c>
      <c r="K345" s="79">
        <v>780.9</v>
      </c>
      <c r="L345" s="82"/>
    </row>
    <row r="346" spans="1:12">
      <c r="A346" s="40" t="s">
        <v>364</v>
      </c>
      <c r="B346" s="4"/>
      <c r="C346" s="4"/>
      <c r="D346" s="4"/>
      <c r="E346" s="4"/>
      <c r="F346" s="31"/>
      <c r="G346" s="41"/>
      <c r="H346" s="41"/>
      <c r="I346" s="89"/>
      <c r="J346" s="41"/>
      <c r="K346" s="77"/>
      <c r="L346" s="82"/>
    </row>
    <row r="347" spans="1:12">
      <c r="A347" s="40" t="s">
        <v>365</v>
      </c>
      <c r="B347" s="4"/>
      <c r="C347" s="4"/>
      <c r="D347" s="4"/>
      <c r="E347" s="4"/>
      <c r="F347" s="31"/>
      <c r="G347" s="41" t="s">
        <v>366</v>
      </c>
      <c r="H347" s="41"/>
      <c r="I347" s="89"/>
      <c r="J347" s="41"/>
      <c r="K347" s="77">
        <f>K348+K363+K368+K373+K379+K387+K400+K413+K425</f>
        <v>14010.000000000002</v>
      </c>
      <c r="L347" s="82"/>
    </row>
    <row r="348" spans="1:12">
      <c r="A348" s="40" t="s">
        <v>367</v>
      </c>
      <c r="B348" s="3"/>
      <c r="C348" s="3"/>
      <c r="D348" s="3"/>
      <c r="E348" s="3"/>
      <c r="F348" s="20"/>
      <c r="G348" s="41" t="s">
        <v>368</v>
      </c>
      <c r="H348" s="41"/>
      <c r="I348" s="41"/>
      <c r="J348" s="41"/>
      <c r="K348" s="77">
        <f>K350+K356</f>
        <v>11737.5</v>
      </c>
      <c r="L348" s="77"/>
    </row>
    <row r="349" spans="1:12">
      <c r="A349" s="40" t="s">
        <v>280</v>
      </c>
      <c r="B349" s="35"/>
      <c r="C349" s="35"/>
      <c r="D349" s="35"/>
      <c r="E349" s="35"/>
      <c r="F349" s="36"/>
      <c r="G349" s="41"/>
      <c r="H349" s="41"/>
      <c r="I349" s="41"/>
      <c r="J349" s="41"/>
      <c r="K349" s="77"/>
      <c r="L349" s="77"/>
    </row>
    <row r="350" spans="1:12">
      <c r="A350" s="40" t="s">
        <v>281</v>
      </c>
      <c r="B350" s="35"/>
      <c r="C350" s="35"/>
      <c r="D350" s="35"/>
      <c r="E350" s="35"/>
      <c r="F350" s="36"/>
      <c r="G350" s="41" t="s">
        <v>368</v>
      </c>
      <c r="H350" s="41" t="s">
        <v>181</v>
      </c>
      <c r="I350" s="41"/>
      <c r="J350" s="41"/>
      <c r="K350" s="77">
        <f>K351</f>
        <v>9172.5</v>
      </c>
      <c r="L350" s="77"/>
    </row>
    <row r="351" spans="1:12">
      <c r="A351" s="40" t="s">
        <v>182</v>
      </c>
      <c r="B351" s="35"/>
      <c r="C351" s="35"/>
      <c r="D351" s="35"/>
      <c r="E351" s="35"/>
      <c r="F351" s="36"/>
      <c r="G351" s="41" t="s">
        <v>368</v>
      </c>
      <c r="H351" s="41" t="s">
        <v>183</v>
      </c>
      <c r="I351" s="41"/>
      <c r="J351" s="41"/>
      <c r="K351" s="77">
        <f>K353</f>
        <v>9172.5</v>
      </c>
      <c r="L351" s="78"/>
    </row>
    <row r="352" spans="1:12">
      <c r="A352" s="30" t="s">
        <v>369</v>
      </c>
      <c r="B352" s="35"/>
      <c r="C352" s="35"/>
      <c r="D352" s="35"/>
      <c r="E352" s="35"/>
      <c r="F352" s="36"/>
      <c r="G352" s="41"/>
      <c r="H352" s="41"/>
      <c r="I352" s="41"/>
      <c r="J352" s="41"/>
      <c r="K352" s="77"/>
      <c r="L352" s="78"/>
    </row>
    <row r="353" spans="1:12">
      <c r="A353" s="30" t="s">
        <v>370</v>
      </c>
      <c r="B353" s="35"/>
      <c r="C353" s="35"/>
      <c r="D353" s="35"/>
      <c r="E353" s="35"/>
      <c r="F353" s="36"/>
      <c r="G353" s="27" t="s">
        <v>368</v>
      </c>
      <c r="H353" s="27" t="s">
        <v>183</v>
      </c>
      <c r="I353" s="27" t="s">
        <v>123</v>
      </c>
      <c r="J353" s="27" t="s">
        <v>239</v>
      </c>
      <c r="K353" s="79">
        <f>K354+K355</f>
        <v>9172.5</v>
      </c>
      <c r="L353" s="78"/>
    </row>
    <row r="354" spans="1:12">
      <c r="A354" s="44" t="s">
        <v>184</v>
      </c>
      <c r="B354" s="35"/>
      <c r="C354" s="35"/>
      <c r="D354" s="35"/>
      <c r="E354" s="35"/>
      <c r="F354" s="36"/>
      <c r="G354" s="27" t="s">
        <v>368</v>
      </c>
      <c r="H354" s="27" t="s">
        <v>185</v>
      </c>
      <c r="I354" s="27" t="s">
        <v>123</v>
      </c>
      <c r="J354" s="27" t="s">
        <v>239</v>
      </c>
      <c r="K354" s="79">
        <v>9142.5</v>
      </c>
      <c r="L354" s="77"/>
    </row>
    <row r="355" spans="1:12">
      <c r="A355" s="44" t="s">
        <v>283</v>
      </c>
      <c r="B355" s="35"/>
      <c r="C355" s="35"/>
      <c r="D355" s="35"/>
      <c r="E355" s="35"/>
      <c r="F355" s="36"/>
      <c r="G355" s="27" t="s">
        <v>368</v>
      </c>
      <c r="H355" s="27" t="s">
        <v>284</v>
      </c>
      <c r="I355" s="27" t="s">
        <v>123</v>
      </c>
      <c r="J355" s="27" t="s">
        <v>239</v>
      </c>
      <c r="K355" s="79">
        <v>30</v>
      </c>
      <c r="L355" s="79"/>
    </row>
    <row r="356" spans="1:12">
      <c r="A356" s="40" t="s">
        <v>285</v>
      </c>
      <c r="B356" s="35"/>
      <c r="C356" s="35"/>
      <c r="D356" s="35"/>
      <c r="E356" s="35"/>
      <c r="F356" s="36"/>
      <c r="G356" s="41" t="s">
        <v>368</v>
      </c>
      <c r="H356" s="41" t="s">
        <v>196</v>
      </c>
      <c r="I356" s="41"/>
      <c r="J356" s="41"/>
      <c r="K356" s="77">
        <f>K357</f>
        <v>2565</v>
      </c>
      <c r="L356" s="77"/>
    </row>
    <row r="357" spans="1:12">
      <c r="A357" s="40" t="s">
        <v>197</v>
      </c>
      <c r="B357" s="35"/>
      <c r="C357" s="35"/>
      <c r="D357" s="35"/>
      <c r="E357" s="35"/>
      <c r="F357" s="36"/>
      <c r="G357" s="41" t="s">
        <v>368</v>
      </c>
      <c r="H357" s="41" t="s">
        <v>198</v>
      </c>
      <c r="I357" s="41"/>
      <c r="J357" s="41"/>
      <c r="K357" s="77">
        <f>K359+K360</f>
        <v>2565</v>
      </c>
      <c r="L357" s="77"/>
    </row>
    <row r="358" spans="1:12">
      <c r="A358" s="44" t="s">
        <v>286</v>
      </c>
      <c r="B358" s="35"/>
      <c r="C358" s="35"/>
      <c r="D358" s="35"/>
      <c r="E358" s="35"/>
      <c r="F358" s="36"/>
      <c r="G358" s="27" t="s">
        <v>368</v>
      </c>
      <c r="H358" s="27" t="s">
        <v>287</v>
      </c>
      <c r="I358" s="27"/>
      <c r="J358" s="27"/>
      <c r="K358" s="79"/>
      <c r="L358" s="77"/>
    </row>
    <row r="359" spans="1:12">
      <c r="A359" s="44" t="s">
        <v>371</v>
      </c>
      <c r="B359" s="35"/>
      <c r="C359" s="35"/>
      <c r="D359" s="35"/>
      <c r="E359" s="35"/>
      <c r="F359" s="36"/>
      <c r="G359" s="27" t="s">
        <v>368</v>
      </c>
      <c r="H359" s="27" t="s">
        <v>372</v>
      </c>
      <c r="I359" s="27"/>
      <c r="J359" s="27"/>
      <c r="K359" s="79"/>
      <c r="L359" s="77"/>
    </row>
    <row r="360" spans="1:12">
      <c r="A360" s="44" t="s">
        <v>199</v>
      </c>
      <c r="B360" s="35"/>
      <c r="C360" s="35"/>
      <c r="D360" s="35"/>
      <c r="E360" s="35"/>
      <c r="F360" s="36"/>
      <c r="G360" s="27" t="s">
        <v>368</v>
      </c>
      <c r="H360" s="27" t="s">
        <v>200</v>
      </c>
      <c r="I360" s="27"/>
      <c r="J360" s="27"/>
      <c r="K360" s="79">
        <f>K362</f>
        <v>2565</v>
      </c>
      <c r="L360" s="77"/>
    </row>
    <row r="361" spans="1:12">
      <c r="A361" s="30" t="s">
        <v>369</v>
      </c>
      <c r="B361" s="35"/>
      <c r="C361" s="35"/>
      <c r="D361" s="35"/>
      <c r="E361" s="35"/>
      <c r="F361" s="36"/>
      <c r="G361" s="27"/>
      <c r="H361" s="27"/>
      <c r="I361" s="27"/>
      <c r="J361" s="27"/>
      <c r="K361" s="79"/>
      <c r="L361" s="77"/>
    </row>
    <row r="362" spans="1:12">
      <c r="A362" s="30" t="s">
        <v>370</v>
      </c>
      <c r="B362" s="35"/>
      <c r="C362" s="35"/>
      <c r="D362" s="35"/>
      <c r="E362" s="35"/>
      <c r="F362" s="36"/>
      <c r="G362" s="27" t="s">
        <v>368</v>
      </c>
      <c r="H362" s="27" t="s">
        <v>200</v>
      </c>
      <c r="I362" s="27" t="s">
        <v>123</v>
      </c>
      <c r="J362" s="27" t="s">
        <v>239</v>
      </c>
      <c r="K362" s="79">
        <f>3065-400-100</f>
        <v>2565</v>
      </c>
      <c r="L362" s="77"/>
    </row>
    <row r="363" spans="1:12">
      <c r="A363" s="40" t="s">
        <v>373</v>
      </c>
      <c r="B363" s="35"/>
      <c r="C363" s="35"/>
      <c r="D363" s="35"/>
      <c r="E363" s="35"/>
      <c r="F363" s="36"/>
      <c r="G363" s="41" t="s">
        <v>374</v>
      </c>
      <c r="H363" s="41"/>
      <c r="I363" s="41"/>
      <c r="J363" s="41"/>
      <c r="K363" s="77">
        <f>K364</f>
        <v>100</v>
      </c>
      <c r="L363" s="77"/>
    </row>
    <row r="364" spans="1:12">
      <c r="A364" s="40" t="s">
        <v>375</v>
      </c>
      <c r="B364" s="35"/>
      <c r="C364" s="35"/>
      <c r="D364" s="35"/>
      <c r="E364" s="35"/>
      <c r="F364" s="36"/>
      <c r="G364" s="41" t="s">
        <v>374</v>
      </c>
      <c r="H364" s="32" t="s">
        <v>376</v>
      </c>
      <c r="I364" s="32" t="s">
        <v>123</v>
      </c>
      <c r="J364" s="41" t="s">
        <v>206</v>
      </c>
      <c r="K364" s="82">
        <f>K365</f>
        <v>100</v>
      </c>
      <c r="L364" s="83"/>
    </row>
    <row r="365" spans="1:12">
      <c r="A365" s="40" t="s">
        <v>377</v>
      </c>
      <c r="B365" s="4"/>
      <c r="C365" s="4"/>
      <c r="D365" s="4"/>
      <c r="E365" s="4"/>
      <c r="F365" s="31"/>
      <c r="G365" s="41" t="s">
        <v>374</v>
      </c>
      <c r="H365" s="32" t="s">
        <v>378</v>
      </c>
      <c r="I365" s="32" t="s">
        <v>123</v>
      </c>
      <c r="J365" s="41" t="s">
        <v>206</v>
      </c>
      <c r="K365" s="82">
        <f>K366</f>
        <v>100</v>
      </c>
      <c r="L365" s="83"/>
    </row>
    <row r="366" spans="1:12">
      <c r="A366" s="30" t="s">
        <v>379</v>
      </c>
      <c r="B366" s="35"/>
      <c r="C366" s="35"/>
      <c r="D366" s="35"/>
      <c r="E366" s="35"/>
      <c r="F366" s="36"/>
      <c r="G366" s="27" t="s">
        <v>374</v>
      </c>
      <c r="H366" s="37" t="s">
        <v>378</v>
      </c>
      <c r="I366" s="37" t="s">
        <v>123</v>
      </c>
      <c r="J366" s="27" t="s">
        <v>206</v>
      </c>
      <c r="K366" s="83">
        <v>100</v>
      </c>
      <c r="L366" s="83"/>
    </row>
    <row r="367" spans="1:12">
      <c r="A367" s="11" t="s">
        <v>380</v>
      </c>
      <c r="B367" s="4"/>
      <c r="C367" s="4"/>
      <c r="D367" s="4"/>
      <c r="E367" s="4"/>
      <c r="F367" s="31"/>
      <c r="G367" s="32"/>
      <c r="H367" s="32"/>
      <c r="I367" s="32"/>
      <c r="J367" s="41"/>
      <c r="K367" s="82"/>
      <c r="L367" s="83"/>
    </row>
    <row r="368" spans="1:12">
      <c r="A368" s="11" t="s">
        <v>381</v>
      </c>
      <c r="B368" s="4"/>
      <c r="C368" s="4"/>
      <c r="D368" s="4"/>
      <c r="E368" s="4"/>
      <c r="F368" s="31"/>
      <c r="G368" s="32" t="s">
        <v>382</v>
      </c>
      <c r="H368" s="32"/>
      <c r="I368" s="32"/>
      <c r="J368" s="41"/>
      <c r="K368" s="82">
        <f>K369</f>
        <v>100</v>
      </c>
      <c r="L368" s="83"/>
    </row>
    <row r="369" spans="1:12">
      <c r="A369" s="11" t="s">
        <v>252</v>
      </c>
      <c r="B369" s="4"/>
      <c r="C369" s="4"/>
      <c r="D369" s="4"/>
      <c r="E369" s="4"/>
      <c r="F369" s="31"/>
      <c r="G369" s="32" t="s">
        <v>382</v>
      </c>
      <c r="H369" s="32" t="s">
        <v>254</v>
      </c>
      <c r="I369" s="32"/>
      <c r="J369" s="41"/>
      <c r="K369" s="82">
        <f>K370</f>
        <v>100</v>
      </c>
      <c r="L369" s="83"/>
    </row>
    <row r="370" spans="1:12">
      <c r="A370" s="11" t="s">
        <v>262</v>
      </c>
      <c r="B370" s="4"/>
      <c r="C370" s="4"/>
      <c r="D370" s="4"/>
      <c r="E370" s="4"/>
      <c r="F370" s="31"/>
      <c r="G370" s="32" t="s">
        <v>382</v>
      </c>
      <c r="H370" s="32" t="s">
        <v>261</v>
      </c>
      <c r="I370" s="32"/>
      <c r="J370" s="41"/>
      <c r="K370" s="82">
        <f>K371</f>
        <v>100</v>
      </c>
      <c r="L370" s="83"/>
    </row>
    <row r="371" spans="1:12">
      <c r="A371" s="30" t="s">
        <v>262</v>
      </c>
      <c r="B371" s="4"/>
      <c r="C371" s="4"/>
      <c r="D371" s="4"/>
      <c r="E371" s="4"/>
      <c r="F371" s="31"/>
      <c r="G371" s="37" t="s">
        <v>382</v>
      </c>
      <c r="H371" s="37" t="s">
        <v>261</v>
      </c>
      <c r="I371" s="37"/>
      <c r="J371" s="27"/>
      <c r="K371" s="83">
        <f>K372</f>
        <v>100</v>
      </c>
      <c r="L371" s="83"/>
    </row>
    <row r="372" spans="1:12">
      <c r="A372" s="30" t="s">
        <v>29</v>
      </c>
      <c r="B372" s="4"/>
      <c r="C372" s="4"/>
      <c r="D372" s="4"/>
      <c r="E372" s="4"/>
      <c r="F372" s="31"/>
      <c r="G372" s="37" t="s">
        <v>382</v>
      </c>
      <c r="H372" s="37" t="s">
        <v>261</v>
      </c>
      <c r="I372" s="37" t="s">
        <v>123</v>
      </c>
      <c r="J372" s="27" t="s">
        <v>246</v>
      </c>
      <c r="K372" s="83">
        <v>100</v>
      </c>
      <c r="L372" s="83"/>
    </row>
    <row r="373" spans="1:12">
      <c r="A373" s="11" t="s">
        <v>383</v>
      </c>
      <c r="B373" s="4"/>
      <c r="C373" s="4"/>
      <c r="D373" s="4"/>
      <c r="E373" s="4"/>
      <c r="F373" s="31"/>
      <c r="G373" s="32" t="s">
        <v>384</v>
      </c>
      <c r="H373" s="41"/>
      <c r="I373" s="41"/>
      <c r="J373" s="41"/>
      <c r="K373" s="77">
        <f>K374</f>
        <v>100</v>
      </c>
      <c r="L373" s="83"/>
    </row>
    <row r="374" spans="1:12">
      <c r="A374" s="40" t="s">
        <v>285</v>
      </c>
      <c r="B374" s="4"/>
      <c r="C374" s="4"/>
      <c r="D374" s="4"/>
      <c r="E374" s="4"/>
      <c r="F374" s="31"/>
      <c r="G374" s="32" t="s">
        <v>384</v>
      </c>
      <c r="H374" s="41" t="s">
        <v>196</v>
      </c>
      <c r="I374" s="41"/>
      <c r="J374" s="41"/>
      <c r="K374" s="77">
        <f>K375</f>
        <v>100</v>
      </c>
      <c r="L374" s="83"/>
    </row>
    <row r="375" spans="1:12">
      <c r="A375" s="40" t="s">
        <v>197</v>
      </c>
      <c r="B375" s="4"/>
      <c r="C375" s="4"/>
      <c r="D375" s="4"/>
      <c r="E375" s="4"/>
      <c r="F375" s="31"/>
      <c r="G375" s="32" t="s">
        <v>384</v>
      </c>
      <c r="H375" s="41" t="s">
        <v>198</v>
      </c>
      <c r="I375" s="41"/>
      <c r="J375" s="41"/>
      <c r="K375" s="77">
        <f>K376</f>
        <v>100</v>
      </c>
      <c r="L375" s="83"/>
    </row>
    <row r="376" spans="1:12">
      <c r="A376" s="44" t="s">
        <v>199</v>
      </c>
      <c r="B376" s="4"/>
      <c r="C376" s="4"/>
      <c r="D376" s="4"/>
      <c r="E376" s="4"/>
      <c r="F376" s="31"/>
      <c r="G376" s="37" t="s">
        <v>384</v>
      </c>
      <c r="H376" s="27" t="s">
        <v>200</v>
      </c>
      <c r="I376" s="27"/>
      <c r="J376" s="27"/>
      <c r="K376" s="79">
        <v>100</v>
      </c>
      <c r="L376" s="83"/>
    </row>
    <row r="377" spans="1:12">
      <c r="A377" s="30" t="s">
        <v>19</v>
      </c>
      <c r="B377" s="4"/>
      <c r="C377" s="4"/>
      <c r="D377" s="4"/>
      <c r="E377" s="4"/>
      <c r="F377" s="31"/>
      <c r="G377" s="37"/>
      <c r="H377" s="27"/>
      <c r="I377" s="27"/>
      <c r="J377" s="27"/>
      <c r="K377" s="79"/>
      <c r="L377" s="83"/>
    </row>
    <row r="378" spans="1:12">
      <c r="A378" s="30" t="s">
        <v>20</v>
      </c>
      <c r="B378" s="4"/>
      <c r="C378" s="4"/>
      <c r="D378" s="4"/>
      <c r="E378" s="4"/>
      <c r="F378" s="31"/>
      <c r="G378" s="37" t="s">
        <v>384</v>
      </c>
      <c r="H378" s="27" t="s">
        <v>200</v>
      </c>
      <c r="I378" s="27" t="s">
        <v>123</v>
      </c>
      <c r="J378" s="27" t="s">
        <v>239</v>
      </c>
      <c r="K378" s="79">
        <v>100</v>
      </c>
      <c r="L378" s="83"/>
    </row>
    <row r="379" spans="1:12">
      <c r="A379" s="11" t="s">
        <v>39</v>
      </c>
      <c r="B379" s="4"/>
      <c r="C379" s="4"/>
      <c r="D379" s="4"/>
      <c r="E379" s="4"/>
      <c r="F379" s="31"/>
      <c r="G379" s="32" t="s">
        <v>385</v>
      </c>
      <c r="H379" s="41"/>
      <c r="I379" s="41"/>
      <c r="J379" s="41"/>
      <c r="K379" s="77">
        <f>K380</f>
        <v>400</v>
      </c>
      <c r="L379" s="83"/>
    </row>
    <row r="380" spans="1:12">
      <c r="A380" s="11" t="s">
        <v>386</v>
      </c>
      <c r="B380" s="4"/>
      <c r="C380" s="4"/>
      <c r="D380" s="4"/>
      <c r="E380" s="4"/>
      <c r="F380" s="31"/>
      <c r="G380" s="32" t="s">
        <v>385</v>
      </c>
      <c r="H380" s="41"/>
      <c r="I380" s="41"/>
      <c r="J380" s="41"/>
      <c r="K380" s="77">
        <f>K381</f>
        <v>400</v>
      </c>
      <c r="L380" s="83"/>
    </row>
    <row r="381" spans="1:12">
      <c r="A381" s="40" t="s">
        <v>285</v>
      </c>
      <c r="B381" s="4"/>
      <c r="C381" s="4"/>
      <c r="D381" s="4"/>
      <c r="E381" s="4"/>
      <c r="F381" s="31"/>
      <c r="G381" s="32" t="s">
        <v>385</v>
      </c>
      <c r="H381" s="41" t="s">
        <v>196</v>
      </c>
      <c r="I381" s="41"/>
      <c r="J381" s="41"/>
      <c r="K381" s="77">
        <f>K382</f>
        <v>400</v>
      </c>
      <c r="L381" s="83"/>
    </row>
    <row r="382" spans="1:12">
      <c r="A382" s="40" t="s">
        <v>197</v>
      </c>
      <c r="B382" s="4"/>
      <c r="C382" s="4"/>
      <c r="D382" s="4"/>
      <c r="E382" s="4"/>
      <c r="F382" s="31"/>
      <c r="G382" s="32" t="s">
        <v>385</v>
      </c>
      <c r="H382" s="41" t="s">
        <v>198</v>
      </c>
      <c r="I382" s="41"/>
      <c r="J382" s="41"/>
      <c r="K382" s="77">
        <f>K383</f>
        <v>400</v>
      </c>
      <c r="L382" s="83"/>
    </row>
    <row r="383" spans="1:12">
      <c r="A383" s="44" t="s">
        <v>199</v>
      </c>
      <c r="B383" s="35"/>
      <c r="C383" s="35"/>
      <c r="D383" s="35"/>
      <c r="E383" s="35"/>
      <c r="F383" s="36"/>
      <c r="G383" s="37" t="s">
        <v>385</v>
      </c>
      <c r="H383" s="27" t="s">
        <v>200</v>
      </c>
      <c r="I383" s="27"/>
      <c r="J383" s="27"/>
      <c r="K383" s="79">
        <f>K385</f>
        <v>400</v>
      </c>
      <c r="L383" s="83"/>
    </row>
    <row r="384" spans="1:12">
      <c r="A384" s="30" t="s">
        <v>19</v>
      </c>
      <c r="B384" s="4"/>
      <c r="C384" s="4"/>
      <c r="D384" s="4"/>
      <c r="E384" s="4"/>
      <c r="F384" s="31"/>
      <c r="G384" s="37"/>
      <c r="H384" s="27"/>
      <c r="I384" s="27"/>
      <c r="J384" s="27"/>
      <c r="K384" s="79"/>
      <c r="L384" s="83"/>
    </row>
    <row r="385" spans="1:12">
      <c r="A385" s="30" t="s">
        <v>20</v>
      </c>
      <c r="B385" s="4"/>
      <c r="C385" s="4"/>
      <c r="D385" s="4"/>
      <c r="E385" s="4"/>
      <c r="F385" s="31"/>
      <c r="G385" s="37" t="s">
        <v>385</v>
      </c>
      <c r="H385" s="27" t="s">
        <v>200</v>
      </c>
      <c r="I385" s="27" t="s">
        <v>123</v>
      </c>
      <c r="J385" s="27" t="s">
        <v>239</v>
      </c>
      <c r="K385" s="79">
        <v>400</v>
      </c>
      <c r="L385" s="83"/>
    </row>
    <row r="386" spans="1:12">
      <c r="A386" s="40" t="s">
        <v>387</v>
      </c>
      <c r="B386" s="25"/>
      <c r="C386" s="25"/>
      <c r="D386" s="25"/>
      <c r="E386" s="25"/>
      <c r="F386" s="26"/>
      <c r="G386" s="27"/>
      <c r="H386" s="27"/>
      <c r="I386" s="27"/>
      <c r="J386" s="90"/>
      <c r="K386" s="79"/>
      <c r="L386" s="79"/>
    </row>
    <row r="387" spans="1:12">
      <c r="A387" s="40" t="s">
        <v>388</v>
      </c>
      <c r="B387" s="25"/>
      <c r="C387" s="25"/>
      <c r="D387" s="25"/>
      <c r="E387" s="25"/>
      <c r="F387" s="26"/>
      <c r="G387" s="41" t="s">
        <v>389</v>
      </c>
      <c r="H387" s="41"/>
      <c r="I387" s="41"/>
      <c r="J387" s="41"/>
      <c r="K387" s="77">
        <f>K389+K394</f>
        <v>211</v>
      </c>
      <c r="L387" s="79"/>
    </row>
    <row r="388" spans="1:12">
      <c r="A388" s="40" t="s">
        <v>280</v>
      </c>
      <c r="B388" s="25"/>
      <c r="C388" s="25"/>
      <c r="D388" s="25"/>
      <c r="E388" s="25"/>
      <c r="F388" s="26"/>
      <c r="G388" s="41"/>
      <c r="H388" s="41"/>
      <c r="I388" s="41"/>
      <c r="J388" s="41"/>
      <c r="K388" s="77"/>
      <c r="L388" s="77"/>
    </row>
    <row r="389" spans="1:12">
      <c r="A389" s="40" t="s">
        <v>281</v>
      </c>
      <c r="B389" s="25"/>
      <c r="C389" s="25"/>
      <c r="D389" s="25"/>
      <c r="E389" s="25"/>
      <c r="F389" s="26"/>
      <c r="G389" s="41" t="s">
        <v>389</v>
      </c>
      <c r="H389" s="41" t="s">
        <v>181</v>
      </c>
      <c r="I389" s="89"/>
      <c r="J389" s="89"/>
      <c r="K389" s="77">
        <f>K390</f>
        <v>171.2</v>
      </c>
      <c r="L389" s="77"/>
    </row>
    <row r="390" spans="1:12">
      <c r="A390" s="40" t="s">
        <v>182</v>
      </c>
      <c r="B390" s="25"/>
      <c r="C390" s="25"/>
      <c r="D390" s="25"/>
      <c r="E390" s="25"/>
      <c r="F390" s="26"/>
      <c r="G390" s="41" t="s">
        <v>389</v>
      </c>
      <c r="H390" s="41" t="s">
        <v>183</v>
      </c>
      <c r="I390" s="89"/>
      <c r="J390" s="89"/>
      <c r="K390" s="77">
        <f>K392</f>
        <v>171.2</v>
      </c>
      <c r="L390" s="79"/>
    </row>
    <row r="391" spans="1:12">
      <c r="A391" s="44" t="s">
        <v>29</v>
      </c>
      <c r="B391" s="25"/>
      <c r="C391" s="25"/>
      <c r="D391" s="25"/>
      <c r="E391" s="25"/>
      <c r="F391" s="26"/>
      <c r="G391" s="27" t="s">
        <v>389</v>
      </c>
      <c r="H391" s="27" t="s">
        <v>183</v>
      </c>
      <c r="I391" s="93" t="s">
        <v>123</v>
      </c>
      <c r="J391" s="90" t="s">
        <v>246</v>
      </c>
      <c r="K391" s="77">
        <f>K392+K393</f>
        <v>171.2</v>
      </c>
      <c r="L391" s="79"/>
    </row>
    <row r="392" spans="1:12">
      <c r="A392" s="44" t="s">
        <v>184</v>
      </c>
      <c r="B392" s="25"/>
      <c r="C392" s="25"/>
      <c r="D392" s="25"/>
      <c r="E392" s="25"/>
      <c r="F392" s="26"/>
      <c r="G392" s="27" t="s">
        <v>389</v>
      </c>
      <c r="H392" s="27" t="s">
        <v>185</v>
      </c>
      <c r="I392" s="93" t="s">
        <v>123</v>
      </c>
      <c r="J392" s="90" t="s">
        <v>246</v>
      </c>
      <c r="K392" s="79">
        <v>171.2</v>
      </c>
      <c r="L392" s="79"/>
    </row>
    <row r="393" spans="1:12">
      <c r="A393" s="44" t="s">
        <v>283</v>
      </c>
      <c r="B393" s="25"/>
      <c r="C393" s="25"/>
      <c r="D393" s="25"/>
      <c r="E393" s="25"/>
      <c r="F393" s="26"/>
      <c r="G393" s="27" t="s">
        <v>389</v>
      </c>
      <c r="H393" s="27" t="s">
        <v>284</v>
      </c>
      <c r="I393" s="93" t="s">
        <v>123</v>
      </c>
      <c r="J393" s="90" t="s">
        <v>246</v>
      </c>
      <c r="K393" s="79"/>
      <c r="L393" s="79"/>
    </row>
    <row r="394" spans="1:12">
      <c r="A394" s="40" t="s">
        <v>285</v>
      </c>
      <c r="B394" s="25"/>
      <c r="C394" s="25"/>
      <c r="D394" s="25"/>
      <c r="E394" s="25"/>
      <c r="F394" s="26"/>
      <c r="G394" s="41" t="s">
        <v>389</v>
      </c>
      <c r="H394" s="41" t="s">
        <v>196</v>
      </c>
      <c r="I394" s="89"/>
      <c r="J394" s="89"/>
      <c r="K394" s="77">
        <f>K395</f>
        <v>39.799999999999997</v>
      </c>
      <c r="L394" s="79"/>
    </row>
    <row r="395" spans="1:12">
      <c r="A395" s="40" t="s">
        <v>197</v>
      </c>
      <c r="B395" s="25"/>
      <c r="C395" s="25"/>
      <c r="D395" s="25"/>
      <c r="E395" s="25"/>
      <c r="F395" s="26"/>
      <c r="G395" s="41" t="s">
        <v>389</v>
      </c>
      <c r="H395" s="41" t="s">
        <v>198</v>
      </c>
      <c r="I395" s="89"/>
      <c r="J395" s="89"/>
      <c r="K395" s="77">
        <f>K396+K397</f>
        <v>39.799999999999997</v>
      </c>
      <c r="L395" s="79"/>
    </row>
    <row r="396" spans="1:12">
      <c r="A396" s="44" t="s">
        <v>286</v>
      </c>
      <c r="B396" s="25"/>
      <c r="C396" s="25"/>
      <c r="D396" s="25"/>
      <c r="E396" s="25"/>
      <c r="F396" s="26"/>
      <c r="G396" s="27" t="s">
        <v>389</v>
      </c>
      <c r="H396" s="27" t="s">
        <v>287</v>
      </c>
      <c r="I396" s="90"/>
      <c r="J396" s="90"/>
      <c r="K396" s="79"/>
      <c r="L396" s="79"/>
    </row>
    <row r="397" spans="1:12">
      <c r="A397" s="44" t="s">
        <v>199</v>
      </c>
      <c r="B397" s="25"/>
      <c r="C397" s="25"/>
      <c r="D397" s="25"/>
      <c r="E397" s="25"/>
      <c r="F397" s="26"/>
      <c r="G397" s="27" t="s">
        <v>389</v>
      </c>
      <c r="H397" s="27" t="s">
        <v>200</v>
      </c>
      <c r="I397" s="90"/>
      <c r="J397" s="90"/>
      <c r="K397" s="79">
        <f>K398</f>
        <v>39.799999999999997</v>
      </c>
      <c r="L397" s="79"/>
    </row>
    <row r="398" spans="1:12">
      <c r="A398" s="44" t="s">
        <v>29</v>
      </c>
      <c r="B398" s="25"/>
      <c r="C398" s="25"/>
      <c r="D398" s="25"/>
      <c r="E398" s="25"/>
      <c r="F398" s="26"/>
      <c r="G398" s="27" t="s">
        <v>389</v>
      </c>
      <c r="H398" s="27" t="s">
        <v>200</v>
      </c>
      <c r="I398" s="90" t="s">
        <v>123</v>
      </c>
      <c r="J398" s="90" t="s">
        <v>246</v>
      </c>
      <c r="K398" s="79">
        <v>39.799999999999997</v>
      </c>
      <c r="L398" s="79"/>
    </row>
    <row r="399" spans="1:12">
      <c r="A399" s="40" t="s">
        <v>390</v>
      </c>
      <c r="B399" s="75"/>
      <c r="C399" s="75"/>
      <c r="D399" s="75"/>
      <c r="E399" s="75"/>
      <c r="F399" s="76"/>
      <c r="G399" s="89"/>
      <c r="H399" s="32"/>
      <c r="I399" s="89"/>
      <c r="J399" s="89"/>
      <c r="K399" s="77"/>
      <c r="L399" s="79"/>
    </row>
    <row r="400" spans="1:12">
      <c r="A400" s="40" t="s">
        <v>391</v>
      </c>
      <c r="B400" s="75"/>
      <c r="C400" s="75"/>
      <c r="D400" s="75"/>
      <c r="E400" s="75"/>
      <c r="F400" s="76"/>
      <c r="G400" s="89" t="s">
        <v>392</v>
      </c>
      <c r="H400" s="41"/>
      <c r="I400" s="89"/>
      <c r="J400" s="89"/>
      <c r="K400" s="77">
        <f>K402+K407</f>
        <v>605.20000000000005</v>
      </c>
      <c r="L400" s="79"/>
    </row>
    <row r="401" spans="1:12">
      <c r="A401" s="40" t="s">
        <v>280</v>
      </c>
      <c r="B401" s="25"/>
      <c r="C401" s="25"/>
      <c r="D401" s="25"/>
      <c r="E401" s="25"/>
      <c r="F401" s="26"/>
      <c r="G401" s="89"/>
      <c r="H401" s="41"/>
      <c r="I401" s="89"/>
      <c r="J401" s="89"/>
      <c r="K401" s="77"/>
      <c r="L401" s="79"/>
    </row>
    <row r="402" spans="1:12">
      <c r="A402" s="40" t="s">
        <v>281</v>
      </c>
      <c r="B402" s="25"/>
      <c r="C402" s="25"/>
      <c r="D402" s="25"/>
      <c r="E402" s="25"/>
      <c r="F402" s="26"/>
      <c r="G402" s="89" t="s">
        <v>392</v>
      </c>
      <c r="H402" s="41" t="s">
        <v>181</v>
      </c>
      <c r="I402" s="89"/>
      <c r="J402" s="89"/>
      <c r="K402" s="77">
        <f>K403</f>
        <v>554.20000000000005</v>
      </c>
      <c r="L402" s="79"/>
    </row>
    <row r="403" spans="1:12">
      <c r="A403" s="40" t="s">
        <v>182</v>
      </c>
      <c r="B403" s="25"/>
      <c r="C403" s="25"/>
      <c r="D403" s="25"/>
      <c r="E403" s="25"/>
      <c r="F403" s="26"/>
      <c r="G403" s="89" t="s">
        <v>392</v>
      </c>
      <c r="H403" s="41" t="s">
        <v>183</v>
      </c>
      <c r="I403" s="89"/>
      <c r="J403" s="89"/>
      <c r="K403" s="77">
        <f>K405</f>
        <v>554.20000000000005</v>
      </c>
      <c r="L403" s="79"/>
    </row>
    <row r="404" spans="1:12">
      <c r="A404" s="44" t="s">
        <v>29</v>
      </c>
      <c r="B404" s="25"/>
      <c r="C404" s="25"/>
      <c r="D404" s="25"/>
      <c r="E404" s="25"/>
      <c r="F404" s="26"/>
      <c r="G404" s="93" t="s">
        <v>392</v>
      </c>
      <c r="H404" s="27" t="s">
        <v>183</v>
      </c>
      <c r="I404" s="93" t="s">
        <v>123</v>
      </c>
      <c r="J404" s="90" t="s">
        <v>246</v>
      </c>
      <c r="K404" s="79">
        <f>K405+K406</f>
        <v>554.20000000000005</v>
      </c>
      <c r="L404" s="79"/>
    </row>
    <row r="405" spans="1:12">
      <c r="A405" s="44" t="s">
        <v>184</v>
      </c>
      <c r="B405" s="25"/>
      <c r="C405" s="25"/>
      <c r="D405" s="25"/>
      <c r="E405" s="25"/>
      <c r="F405" s="26"/>
      <c r="G405" s="93" t="s">
        <v>392</v>
      </c>
      <c r="H405" s="27" t="s">
        <v>185</v>
      </c>
      <c r="I405" s="93" t="s">
        <v>123</v>
      </c>
      <c r="J405" s="90" t="s">
        <v>246</v>
      </c>
      <c r="K405" s="79">
        <v>554.20000000000005</v>
      </c>
      <c r="L405" s="79"/>
    </row>
    <row r="406" spans="1:12">
      <c r="A406" s="44" t="s">
        <v>283</v>
      </c>
      <c r="B406" s="25"/>
      <c r="C406" s="25"/>
      <c r="D406" s="25"/>
      <c r="E406" s="25"/>
      <c r="F406" s="26"/>
      <c r="G406" s="93" t="s">
        <v>392</v>
      </c>
      <c r="H406" s="27" t="s">
        <v>284</v>
      </c>
      <c r="I406" s="93" t="s">
        <v>123</v>
      </c>
      <c r="J406" s="90" t="s">
        <v>246</v>
      </c>
      <c r="K406" s="79"/>
      <c r="L406" s="79"/>
    </row>
    <row r="407" spans="1:12">
      <c r="A407" s="40" t="s">
        <v>285</v>
      </c>
      <c r="B407" s="25"/>
      <c r="C407" s="25"/>
      <c r="D407" s="25"/>
      <c r="E407" s="25"/>
      <c r="F407" s="26"/>
      <c r="G407" s="89" t="s">
        <v>392</v>
      </c>
      <c r="H407" s="41" t="s">
        <v>196</v>
      </c>
      <c r="I407" s="89"/>
      <c r="J407" s="89"/>
      <c r="K407" s="77">
        <f>K408</f>
        <v>51</v>
      </c>
      <c r="L407" s="79"/>
    </row>
    <row r="408" spans="1:12">
      <c r="A408" s="40" t="s">
        <v>197</v>
      </c>
      <c r="B408" s="25"/>
      <c r="C408" s="25"/>
      <c r="D408" s="25"/>
      <c r="E408" s="25"/>
      <c r="F408" s="26"/>
      <c r="G408" s="89" t="s">
        <v>392</v>
      </c>
      <c r="H408" s="41" t="s">
        <v>198</v>
      </c>
      <c r="I408" s="89"/>
      <c r="J408" s="89"/>
      <c r="K408" s="77">
        <f>K409+K410</f>
        <v>51</v>
      </c>
      <c r="L408" s="79"/>
    </row>
    <row r="409" spans="1:12">
      <c r="A409" s="44" t="s">
        <v>286</v>
      </c>
      <c r="B409" s="25"/>
      <c r="C409" s="25"/>
      <c r="D409" s="25"/>
      <c r="E409" s="25"/>
      <c r="F409" s="26"/>
      <c r="G409" s="93" t="s">
        <v>392</v>
      </c>
      <c r="H409" s="27" t="s">
        <v>287</v>
      </c>
      <c r="I409" s="93"/>
      <c r="J409" s="90"/>
      <c r="K409" s="79"/>
      <c r="L409" s="79"/>
    </row>
    <row r="410" spans="1:12">
      <c r="A410" s="44" t="s">
        <v>199</v>
      </c>
      <c r="B410" s="25"/>
      <c r="C410" s="25"/>
      <c r="D410" s="25"/>
      <c r="E410" s="25"/>
      <c r="F410" s="26"/>
      <c r="G410" s="93" t="s">
        <v>392</v>
      </c>
      <c r="H410" s="27" t="s">
        <v>200</v>
      </c>
      <c r="I410" s="93"/>
      <c r="J410" s="90"/>
      <c r="K410" s="79">
        <f>K411</f>
        <v>51</v>
      </c>
      <c r="L410" s="79"/>
    </row>
    <row r="411" spans="1:12">
      <c r="A411" s="44" t="s">
        <v>29</v>
      </c>
      <c r="B411" s="25"/>
      <c r="C411" s="25"/>
      <c r="D411" s="25"/>
      <c r="E411" s="25"/>
      <c r="F411" s="26"/>
      <c r="G411" s="93" t="s">
        <v>392</v>
      </c>
      <c r="H411" s="27" t="s">
        <v>200</v>
      </c>
      <c r="I411" s="93" t="s">
        <v>123</v>
      </c>
      <c r="J411" s="90" t="s">
        <v>246</v>
      </c>
      <c r="K411" s="79">
        <v>51</v>
      </c>
      <c r="L411" s="79"/>
    </row>
    <row r="412" spans="1:12">
      <c r="A412" s="40" t="s">
        <v>393</v>
      </c>
      <c r="B412" s="25"/>
      <c r="C412" s="25"/>
      <c r="D412" s="25"/>
      <c r="E412" s="25"/>
      <c r="F412" s="26"/>
      <c r="G412" s="89"/>
      <c r="H412" s="41"/>
      <c r="I412" s="89"/>
      <c r="J412" s="89"/>
      <c r="K412" s="77"/>
      <c r="L412" s="79"/>
    </row>
    <row r="413" spans="1:12">
      <c r="A413" s="40" t="s">
        <v>394</v>
      </c>
      <c r="B413" s="25"/>
      <c r="C413" s="25"/>
      <c r="D413" s="25"/>
      <c r="E413" s="25"/>
      <c r="F413" s="26"/>
      <c r="G413" s="89" t="s">
        <v>395</v>
      </c>
      <c r="H413" s="41"/>
      <c r="I413" s="89"/>
      <c r="J413" s="89"/>
      <c r="K413" s="77">
        <f>K415+K420</f>
        <v>146.6</v>
      </c>
      <c r="L413" s="79"/>
    </row>
    <row r="414" spans="1:12">
      <c r="A414" s="40" t="s">
        <v>280</v>
      </c>
      <c r="B414" s="25"/>
      <c r="C414" s="25"/>
      <c r="D414" s="25"/>
      <c r="E414" s="25"/>
      <c r="F414" s="26"/>
      <c r="G414" s="89"/>
      <c r="H414" s="41"/>
      <c r="I414" s="89"/>
      <c r="J414" s="89"/>
      <c r="K414" s="77"/>
      <c r="L414" s="79"/>
    </row>
    <row r="415" spans="1:12">
      <c r="A415" s="40" t="s">
        <v>281</v>
      </c>
      <c r="B415" s="25"/>
      <c r="C415" s="25"/>
      <c r="D415" s="25"/>
      <c r="E415" s="25"/>
      <c r="F415" s="26"/>
      <c r="G415" s="89" t="s">
        <v>395</v>
      </c>
      <c r="H415" s="41" t="s">
        <v>181</v>
      </c>
      <c r="I415" s="89"/>
      <c r="J415" s="89"/>
      <c r="K415" s="77">
        <f>K416</f>
        <v>127.5</v>
      </c>
      <c r="L415" s="79"/>
    </row>
    <row r="416" spans="1:12">
      <c r="A416" s="40" t="s">
        <v>182</v>
      </c>
      <c r="B416" s="75"/>
      <c r="C416" s="75"/>
      <c r="D416" s="75"/>
      <c r="E416" s="75"/>
      <c r="F416" s="76"/>
      <c r="G416" s="89" t="s">
        <v>395</v>
      </c>
      <c r="H416" s="41" t="s">
        <v>183</v>
      </c>
      <c r="I416" s="89"/>
      <c r="J416" s="89"/>
      <c r="K416" s="77">
        <f>K418</f>
        <v>127.5</v>
      </c>
      <c r="L416" s="79"/>
    </row>
    <row r="417" spans="1:12">
      <c r="A417" s="44" t="s">
        <v>29</v>
      </c>
      <c r="B417" s="75"/>
      <c r="C417" s="75"/>
      <c r="D417" s="75"/>
      <c r="E417" s="75"/>
      <c r="F417" s="76"/>
      <c r="G417" s="93" t="s">
        <v>395</v>
      </c>
      <c r="H417" s="27" t="s">
        <v>183</v>
      </c>
      <c r="I417" s="93" t="s">
        <v>123</v>
      </c>
      <c r="J417" s="93" t="s">
        <v>246</v>
      </c>
      <c r="K417" s="79">
        <f>K418+K419</f>
        <v>127.5</v>
      </c>
      <c r="L417" s="79"/>
    </row>
    <row r="418" spans="1:12">
      <c r="A418" s="44" t="s">
        <v>184</v>
      </c>
      <c r="B418" s="25"/>
      <c r="C418" s="25"/>
      <c r="D418" s="25"/>
      <c r="E418" s="25"/>
      <c r="F418" s="26"/>
      <c r="G418" s="93" t="s">
        <v>395</v>
      </c>
      <c r="H418" s="27" t="s">
        <v>185</v>
      </c>
      <c r="I418" s="93" t="s">
        <v>123</v>
      </c>
      <c r="J418" s="93" t="s">
        <v>246</v>
      </c>
      <c r="K418" s="79">
        <v>127.5</v>
      </c>
      <c r="L418" s="79"/>
    </row>
    <row r="419" spans="1:12">
      <c r="A419" s="44" t="s">
        <v>283</v>
      </c>
      <c r="B419" s="25"/>
      <c r="C419" s="25"/>
      <c r="D419" s="25"/>
      <c r="E419" s="25"/>
      <c r="F419" s="26"/>
      <c r="G419" s="93" t="s">
        <v>395</v>
      </c>
      <c r="H419" s="27" t="s">
        <v>284</v>
      </c>
      <c r="I419" s="90" t="s">
        <v>123</v>
      </c>
      <c r="J419" s="90" t="s">
        <v>246</v>
      </c>
      <c r="K419" s="79"/>
      <c r="L419" s="79"/>
    </row>
    <row r="420" spans="1:12">
      <c r="A420" s="40" t="s">
        <v>285</v>
      </c>
      <c r="B420" s="75"/>
      <c r="C420" s="75"/>
      <c r="D420" s="75"/>
      <c r="E420" s="75"/>
      <c r="F420" s="76"/>
      <c r="G420" s="89" t="s">
        <v>395</v>
      </c>
      <c r="H420" s="41" t="s">
        <v>196</v>
      </c>
      <c r="I420" s="89"/>
      <c r="J420" s="89"/>
      <c r="K420" s="77">
        <f>K421</f>
        <v>19.100000000000001</v>
      </c>
      <c r="L420" s="79"/>
    </row>
    <row r="421" spans="1:12">
      <c r="A421" s="40" t="s">
        <v>197</v>
      </c>
      <c r="B421" s="75"/>
      <c r="C421" s="75"/>
      <c r="D421" s="75"/>
      <c r="E421" s="75"/>
      <c r="F421" s="76"/>
      <c r="G421" s="89" t="s">
        <v>395</v>
      </c>
      <c r="H421" s="41" t="s">
        <v>198</v>
      </c>
      <c r="I421" s="89"/>
      <c r="J421" s="89"/>
      <c r="K421" s="77">
        <f>K422+K423</f>
        <v>19.100000000000001</v>
      </c>
      <c r="L421" s="79"/>
    </row>
    <row r="422" spans="1:12">
      <c r="A422" s="44" t="s">
        <v>286</v>
      </c>
      <c r="B422" s="25"/>
      <c r="C422" s="25"/>
      <c r="D422" s="25"/>
      <c r="E422" s="25"/>
      <c r="F422" s="26"/>
      <c r="G422" s="93" t="s">
        <v>395</v>
      </c>
      <c r="H422" s="27" t="s">
        <v>287</v>
      </c>
      <c r="I422" s="93"/>
      <c r="J422" s="93"/>
      <c r="K422" s="79"/>
      <c r="L422" s="79"/>
    </row>
    <row r="423" spans="1:12">
      <c r="A423" s="44" t="s">
        <v>199</v>
      </c>
      <c r="B423" s="25"/>
      <c r="C423" s="25"/>
      <c r="D423" s="25"/>
      <c r="E423" s="25"/>
      <c r="F423" s="26"/>
      <c r="G423" s="93" t="s">
        <v>395</v>
      </c>
      <c r="H423" s="27" t="s">
        <v>200</v>
      </c>
      <c r="I423" s="90"/>
      <c r="J423" s="90"/>
      <c r="K423" s="79">
        <v>19.100000000000001</v>
      </c>
      <c r="L423" s="79"/>
    </row>
    <row r="424" spans="1:12">
      <c r="A424" s="44" t="s">
        <v>29</v>
      </c>
      <c r="B424" s="25"/>
      <c r="C424" s="25"/>
      <c r="D424" s="25"/>
      <c r="E424" s="25"/>
      <c r="F424" s="26"/>
      <c r="G424" s="93" t="s">
        <v>395</v>
      </c>
      <c r="H424" s="27" t="s">
        <v>200</v>
      </c>
      <c r="I424" s="90" t="s">
        <v>123</v>
      </c>
      <c r="J424" s="90" t="s">
        <v>246</v>
      </c>
      <c r="K424" s="79">
        <v>19.100000000000001</v>
      </c>
      <c r="L424" s="79"/>
    </row>
    <row r="425" spans="1:12">
      <c r="A425" s="40" t="s">
        <v>396</v>
      </c>
      <c r="B425" s="4"/>
      <c r="C425" s="4"/>
      <c r="D425" s="49"/>
      <c r="E425" s="49"/>
      <c r="F425" s="47"/>
      <c r="G425" s="41" t="s">
        <v>366</v>
      </c>
      <c r="H425" s="41"/>
      <c r="I425" s="41"/>
      <c r="J425" s="41"/>
      <c r="K425" s="42">
        <f>K428</f>
        <v>609.69999999999993</v>
      </c>
      <c r="L425" s="83"/>
    </row>
    <row r="426" spans="1:12">
      <c r="A426" s="40" t="s">
        <v>397</v>
      </c>
      <c r="B426" s="4"/>
      <c r="C426" s="4"/>
      <c r="D426" s="49"/>
      <c r="E426" s="49"/>
      <c r="F426" s="47"/>
      <c r="G426" s="41"/>
      <c r="H426" s="41"/>
      <c r="I426" s="41"/>
      <c r="J426" s="41"/>
      <c r="K426" s="42"/>
      <c r="L426" s="83"/>
    </row>
    <row r="427" spans="1:12">
      <c r="A427" s="40" t="s">
        <v>398</v>
      </c>
      <c r="B427" s="4"/>
      <c r="C427" s="4"/>
      <c r="D427" s="49"/>
      <c r="E427" s="49"/>
      <c r="F427" s="47"/>
      <c r="G427" s="27"/>
      <c r="H427" s="27"/>
      <c r="I427" s="27"/>
      <c r="J427" s="90"/>
      <c r="K427" s="38"/>
      <c r="L427" s="83"/>
    </row>
    <row r="428" spans="1:12">
      <c r="A428" s="40" t="s">
        <v>399</v>
      </c>
      <c r="B428" s="4"/>
      <c r="C428" s="4"/>
      <c r="D428" s="49"/>
      <c r="E428" s="49"/>
      <c r="F428" s="47"/>
      <c r="G428" s="41" t="s">
        <v>400</v>
      </c>
      <c r="H428" s="27"/>
      <c r="I428" s="27"/>
      <c r="J428" s="90"/>
      <c r="K428" s="33">
        <f>K430+K435</f>
        <v>609.69999999999993</v>
      </c>
      <c r="L428" s="83"/>
    </row>
    <row r="429" spans="1:12">
      <c r="A429" s="40" t="s">
        <v>280</v>
      </c>
      <c r="B429" s="4"/>
      <c r="C429" s="4"/>
      <c r="D429" s="49"/>
      <c r="E429" s="49"/>
      <c r="F429" s="47"/>
      <c r="G429" s="41"/>
      <c r="H429" s="41"/>
      <c r="I429" s="41"/>
      <c r="J429" s="41"/>
      <c r="K429" s="33"/>
      <c r="L429" s="83"/>
    </row>
    <row r="430" spans="1:12">
      <c r="A430" s="40" t="s">
        <v>281</v>
      </c>
      <c r="B430" s="4"/>
      <c r="C430" s="4"/>
      <c r="D430" s="49"/>
      <c r="E430" s="49"/>
      <c r="F430" s="47"/>
      <c r="G430" s="41" t="s">
        <v>400</v>
      </c>
      <c r="H430" s="41" t="s">
        <v>181</v>
      </c>
      <c r="I430" s="41"/>
      <c r="J430" s="41"/>
      <c r="K430" s="33">
        <f>K431</f>
        <v>554.29999999999995</v>
      </c>
      <c r="L430" s="83"/>
    </row>
    <row r="431" spans="1:12">
      <c r="A431" s="40" t="s">
        <v>182</v>
      </c>
      <c r="B431" s="4"/>
      <c r="C431" s="4"/>
      <c r="D431" s="49"/>
      <c r="E431" s="49"/>
      <c r="F431" s="47"/>
      <c r="G431" s="41" t="s">
        <v>400</v>
      </c>
      <c r="H431" s="41" t="s">
        <v>183</v>
      </c>
      <c r="I431" s="41"/>
      <c r="J431" s="41"/>
      <c r="K431" s="33">
        <f>K433+K434</f>
        <v>554.29999999999995</v>
      </c>
      <c r="L431" s="83"/>
    </row>
    <row r="432" spans="1:12">
      <c r="A432" s="51" t="s">
        <v>73</v>
      </c>
      <c r="B432" s="4"/>
      <c r="C432" s="4"/>
      <c r="D432" s="49"/>
      <c r="E432" s="49"/>
      <c r="F432" s="47"/>
      <c r="G432" s="27" t="s">
        <v>400</v>
      </c>
      <c r="H432" s="27" t="s">
        <v>183</v>
      </c>
      <c r="I432" s="27" t="s">
        <v>263</v>
      </c>
      <c r="J432" s="27" t="s">
        <v>338</v>
      </c>
      <c r="K432" s="38">
        <f>K433+K434</f>
        <v>554.29999999999995</v>
      </c>
      <c r="L432" s="83"/>
    </row>
    <row r="433" spans="1:12">
      <c r="A433" s="44" t="s">
        <v>184</v>
      </c>
      <c r="B433" s="4"/>
      <c r="C433" s="4"/>
      <c r="D433" s="49"/>
      <c r="E433" s="49"/>
      <c r="F433" s="47"/>
      <c r="G433" s="27" t="s">
        <v>400</v>
      </c>
      <c r="H433" s="27" t="s">
        <v>185</v>
      </c>
      <c r="I433" s="27" t="s">
        <v>263</v>
      </c>
      <c r="J433" s="27" t="s">
        <v>338</v>
      </c>
      <c r="K433" s="38">
        <v>554.29999999999995</v>
      </c>
      <c r="L433" s="83"/>
    </row>
    <row r="434" spans="1:12">
      <c r="A434" s="44" t="s">
        <v>283</v>
      </c>
      <c r="B434" s="4"/>
      <c r="C434" s="4"/>
      <c r="D434" s="49"/>
      <c r="E434" s="49"/>
      <c r="F434" s="47"/>
      <c r="G434" s="27" t="s">
        <v>400</v>
      </c>
      <c r="H434" s="27" t="s">
        <v>284</v>
      </c>
      <c r="I434" s="27" t="s">
        <v>263</v>
      </c>
      <c r="J434" s="27" t="s">
        <v>338</v>
      </c>
      <c r="K434" s="38"/>
      <c r="L434" s="83"/>
    </row>
    <row r="435" spans="1:12">
      <c r="A435" s="40" t="s">
        <v>285</v>
      </c>
      <c r="B435" s="4"/>
      <c r="C435" s="4"/>
      <c r="D435" s="4"/>
      <c r="E435" s="4"/>
      <c r="F435" s="31"/>
      <c r="G435" s="41" t="s">
        <v>400</v>
      </c>
      <c r="H435" s="41" t="s">
        <v>196</v>
      </c>
      <c r="I435" s="41"/>
      <c r="J435" s="41"/>
      <c r="K435" s="77">
        <f>K436</f>
        <v>55.4</v>
      </c>
      <c r="L435" s="77"/>
    </row>
    <row r="436" spans="1:12">
      <c r="A436" s="40" t="s">
        <v>197</v>
      </c>
      <c r="B436" s="4"/>
      <c r="C436" s="4"/>
      <c r="D436" s="4"/>
      <c r="E436" s="4"/>
      <c r="F436" s="31"/>
      <c r="G436" s="41" t="s">
        <v>400</v>
      </c>
      <c r="H436" s="41" t="s">
        <v>198</v>
      </c>
      <c r="I436" s="41"/>
      <c r="J436" s="41"/>
      <c r="K436" s="77">
        <f>K438+K437</f>
        <v>55.4</v>
      </c>
      <c r="L436" s="77"/>
    </row>
    <row r="437" spans="1:12">
      <c r="A437" s="44" t="s">
        <v>286</v>
      </c>
      <c r="B437" s="4"/>
      <c r="C437" s="4"/>
      <c r="D437" s="4"/>
      <c r="E437" s="4"/>
      <c r="F437" s="31"/>
      <c r="G437" s="27" t="s">
        <v>400</v>
      </c>
      <c r="H437" s="27" t="s">
        <v>287</v>
      </c>
      <c r="I437" s="27"/>
      <c r="J437" s="27"/>
      <c r="K437" s="79"/>
      <c r="L437" s="77"/>
    </row>
    <row r="438" spans="1:12">
      <c r="A438" s="44" t="s">
        <v>199</v>
      </c>
      <c r="B438" s="4"/>
      <c r="C438" s="4"/>
      <c r="D438" s="4"/>
      <c r="E438" s="4"/>
      <c r="F438" s="31"/>
      <c r="G438" s="27" t="s">
        <v>400</v>
      </c>
      <c r="H438" s="27" t="s">
        <v>200</v>
      </c>
      <c r="I438" s="27"/>
      <c r="J438" s="27"/>
      <c r="K438" s="79">
        <f>K439</f>
        <v>55.4</v>
      </c>
      <c r="L438" s="77"/>
    </row>
    <row r="439" spans="1:12">
      <c r="A439" s="51" t="s">
        <v>73</v>
      </c>
      <c r="B439" s="4"/>
      <c r="C439" s="4"/>
      <c r="D439" s="4"/>
      <c r="E439" s="4"/>
      <c r="F439" s="31"/>
      <c r="G439" s="27" t="s">
        <v>400</v>
      </c>
      <c r="H439" s="27" t="s">
        <v>200</v>
      </c>
      <c r="I439" s="27" t="s">
        <v>263</v>
      </c>
      <c r="J439" s="27" t="s">
        <v>338</v>
      </c>
      <c r="K439" s="79">
        <v>55.4</v>
      </c>
      <c r="L439" s="77"/>
    </row>
    <row r="440" spans="1:12">
      <c r="A440" s="40" t="s">
        <v>401</v>
      </c>
      <c r="B440" s="4"/>
      <c r="C440" s="4"/>
      <c r="D440" s="4"/>
      <c r="E440" s="4"/>
      <c r="F440" s="31"/>
      <c r="G440" s="41"/>
      <c r="H440" s="41"/>
      <c r="I440" s="41"/>
      <c r="J440" s="41"/>
      <c r="K440" s="77"/>
      <c r="L440" s="77"/>
    </row>
    <row r="441" spans="1:12">
      <c r="A441" s="40" t="s">
        <v>402</v>
      </c>
      <c r="B441" s="4"/>
      <c r="C441" s="4"/>
      <c r="D441" s="4"/>
      <c r="E441" s="4"/>
      <c r="F441" s="31"/>
      <c r="G441" s="41" t="s">
        <v>403</v>
      </c>
      <c r="H441" s="41"/>
      <c r="I441" s="41"/>
      <c r="J441" s="41"/>
      <c r="K441" s="77">
        <f>K442</f>
        <v>50</v>
      </c>
      <c r="L441" s="77"/>
    </row>
    <row r="442" spans="1:12">
      <c r="A442" s="40" t="s">
        <v>285</v>
      </c>
      <c r="B442" s="4"/>
      <c r="C442" s="4"/>
      <c r="D442" s="4"/>
      <c r="E442" s="4"/>
      <c r="F442" s="31"/>
      <c r="G442" s="41" t="s">
        <v>404</v>
      </c>
      <c r="H442" s="41" t="s">
        <v>196</v>
      </c>
      <c r="I442" s="41"/>
      <c r="J442" s="41"/>
      <c r="K442" s="77">
        <f>K443</f>
        <v>50</v>
      </c>
      <c r="L442" s="77"/>
    </row>
    <row r="443" spans="1:12">
      <c r="A443" s="40" t="s">
        <v>197</v>
      </c>
      <c r="B443" s="4"/>
      <c r="C443" s="4"/>
      <c r="D443" s="4"/>
      <c r="E443" s="4"/>
      <c r="F443" s="31"/>
      <c r="G443" s="41" t="s">
        <v>404</v>
      </c>
      <c r="H443" s="41" t="s">
        <v>198</v>
      </c>
      <c r="I443" s="41"/>
      <c r="J443" s="41"/>
      <c r="K443" s="77">
        <f>K444</f>
        <v>50</v>
      </c>
      <c r="L443" s="77"/>
    </row>
    <row r="444" spans="1:12">
      <c r="A444" s="44" t="s">
        <v>199</v>
      </c>
      <c r="B444" s="75"/>
      <c r="C444" s="75"/>
      <c r="D444" s="75"/>
      <c r="E444" s="75"/>
      <c r="F444" s="76"/>
      <c r="G444" s="27" t="s">
        <v>404</v>
      </c>
      <c r="H444" s="27" t="s">
        <v>200</v>
      </c>
      <c r="I444" s="27"/>
      <c r="J444" s="27"/>
      <c r="K444" s="79">
        <v>50</v>
      </c>
      <c r="L444" s="77"/>
    </row>
    <row r="445" spans="1:12">
      <c r="A445" s="44" t="s">
        <v>29</v>
      </c>
      <c r="B445" s="75"/>
      <c r="C445" s="75"/>
      <c r="D445" s="75"/>
      <c r="E445" s="75"/>
      <c r="F445" s="76"/>
      <c r="G445" s="27" t="s">
        <v>404</v>
      </c>
      <c r="H445" s="27" t="s">
        <v>200</v>
      </c>
      <c r="I445" s="27" t="s">
        <v>123</v>
      </c>
      <c r="J445" s="27" t="s">
        <v>246</v>
      </c>
      <c r="K445" s="79">
        <v>50</v>
      </c>
      <c r="L445" s="77"/>
    </row>
    <row r="446" spans="1:12">
      <c r="A446" s="94" t="s">
        <v>405</v>
      </c>
      <c r="B446" s="75"/>
      <c r="C446" s="75"/>
      <c r="D446" s="75"/>
      <c r="E446" s="75"/>
      <c r="F446" s="76"/>
      <c r="G446" s="41"/>
      <c r="H446" s="41"/>
      <c r="I446" s="41"/>
      <c r="J446" s="41"/>
      <c r="K446" s="77"/>
      <c r="L446" s="77"/>
    </row>
    <row r="447" spans="1:12">
      <c r="A447" s="94" t="s">
        <v>402</v>
      </c>
      <c r="B447" s="75"/>
      <c r="C447" s="75"/>
      <c r="D447" s="75"/>
      <c r="E447" s="75"/>
      <c r="F447" s="76"/>
      <c r="G447" s="41" t="s">
        <v>406</v>
      </c>
      <c r="H447" s="41"/>
      <c r="I447" s="41"/>
      <c r="J447" s="41"/>
      <c r="K447" s="77">
        <f>K448</f>
        <v>100</v>
      </c>
      <c r="L447" s="77"/>
    </row>
    <row r="448" spans="1:12">
      <c r="A448" s="40" t="s">
        <v>285</v>
      </c>
      <c r="B448" s="4"/>
      <c r="C448" s="4"/>
      <c r="D448" s="4"/>
      <c r="E448" s="4"/>
      <c r="F448" s="47"/>
      <c r="G448" s="41" t="s">
        <v>407</v>
      </c>
      <c r="H448" s="41" t="s">
        <v>196</v>
      </c>
      <c r="I448" s="41"/>
      <c r="J448" s="41"/>
      <c r="K448" s="77">
        <f>K449</f>
        <v>100</v>
      </c>
      <c r="L448" s="77"/>
    </row>
    <row r="449" spans="1:12">
      <c r="A449" s="40" t="s">
        <v>197</v>
      </c>
      <c r="B449" s="4"/>
      <c r="C449" s="4"/>
      <c r="D449" s="4"/>
      <c r="E449" s="4"/>
      <c r="F449" s="47"/>
      <c r="G449" s="41" t="s">
        <v>407</v>
      </c>
      <c r="H449" s="41" t="s">
        <v>198</v>
      </c>
      <c r="I449" s="41"/>
      <c r="J449" s="41"/>
      <c r="K449" s="77">
        <f>K450</f>
        <v>100</v>
      </c>
      <c r="L449" s="77"/>
    </row>
    <row r="450" spans="1:12">
      <c r="A450" s="44" t="s">
        <v>199</v>
      </c>
      <c r="B450" s="4"/>
      <c r="C450" s="4"/>
      <c r="D450" s="4"/>
      <c r="E450" s="4"/>
      <c r="F450" s="47"/>
      <c r="G450" s="27" t="s">
        <v>407</v>
      </c>
      <c r="H450" s="27" t="s">
        <v>200</v>
      </c>
      <c r="I450" s="27"/>
      <c r="J450" s="27"/>
      <c r="K450" s="79">
        <f>K451</f>
        <v>100</v>
      </c>
      <c r="L450" s="77"/>
    </row>
    <row r="451" spans="1:12">
      <c r="A451" s="44" t="s">
        <v>29</v>
      </c>
      <c r="B451" s="4"/>
      <c r="C451" s="4"/>
      <c r="D451" s="4"/>
      <c r="E451" s="4"/>
      <c r="F451" s="47"/>
      <c r="G451" s="27" t="s">
        <v>407</v>
      </c>
      <c r="H451" s="27" t="s">
        <v>200</v>
      </c>
      <c r="I451" s="27" t="s">
        <v>123</v>
      </c>
      <c r="J451" s="27" t="s">
        <v>246</v>
      </c>
      <c r="K451" s="79">
        <v>100</v>
      </c>
      <c r="L451" s="77"/>
    </row>
    <row r="452" spans="1:12">
      <c r="A452" s="40" t="s">
        <v>408</v>
      </c>
      <c r="B452" s="75"/>
      <c r="C452" s="75"/>
      <c r="D452" s="75"/>
      <c r="E452" s="75"/>
      <c r="F452" s="76"/>
      <c r="G452" s="41"/>
      <c r="H452" s="41"/>
      <c r="I452" s="41"/>
      <c r="J452" s="41"/>
      <c r="K452" s="77"/>
      <c r="L452" s="79"/>
    </row>
    <row r="453" spans="1:12">
      <c r="A453" s="40" t="s">
        <v>409</v>
      </c>
      <c r="B453" s="75"/>
      <c r="C453" s="75"/>
      <c r="D453" s="75"/>
      <c r="E453" s="75"/>
      <c r="F453" s="76"/>
      <c r="G453" s="41"/>
      <c r="H453" s="41"/>
      <c r="I453" s="41"/>
      <c r="J453" s="41"/>
      <c r="K453" s="77"/>
      <c r="L453" s="79"/>
    </row>
    <row r="454" spans="1:12">
      <c r="A454" s="40" t="s">
        <v>410</v>
      </c>
      <c r="B454" s="75"/>
      <c r="C454" s="75"/>
      <c r="D454" s="75"/>
      <c r="E454" s="75"/>
      <c r="F454" s="76"/>
      <c r="G454" s="41" t="s">
        <v>411</v>
      </c>
      <c r="H454" s="41"/>
      <c r="I454" s="41"/>
      <c r="J454" s="41"/>
      <c r="K454" s="77">
        <f>K455</f>
        <v>100</v>
      </c>
      <c r="L454" s="79"/>
    </row>
    <row r="455" spans="1:12">
      <c r="A455" s="40" t="s">
        <v>285</v>
      </c>
      <c r="B455" s="75"/>
      <c r="C455" s="75"/>
      <c r="D455" s="75"/>
      <c r="E455" s="75"/>
      <c r="F455" s="76"/>
      <c r="G455" s="41" t="s">
        <v>412</v>
      </c>
      <c r="H455" s="41" t="s">
        <v>196</v>
      </c>
      <c r="I455" s="41"/>
      <c r="J455" s="41"/>
      <c r="K455" s="77">
        <f>K456</f>
        <v>100</v>
      </c>
      <c r="L455" s="79"/>
    </row>
    <row r="456" spans="1:12">
      <c r="A456" s="40" t="s">
        <v>197</v>
      </c>
      <c r="B456" s="75"/>
      <c r="C456" s="75"/>
      <c r="D456" s="75"/>
      <c r="E456" s="75"/>
      <c r="F456" s="76"/>
      <c r="G456" s="41" t="s">
        <v>413</v>
      </c>
      <c r="H456" s="41" t="s">
        <v>198</v>
      </c>
      <c r="I456" s="41"/>
      <c r="J456" s="41"/>
      <c r="K456" s="77">
        <f>K457</f>
        <v>100</v>
      </c>
      <c r="L456" s="77"/>
    </row>
    <row r="457" spans="1:12">
      <c r="A457" s="44" t="s">
        <v>199</v>
      </c>
      <c r="B457" s="75"/>
      <c r="C457" s="75"/>
      <c r="D457" s="75"/>
      <c r="E457" s="75"/>
      <c r="F457" s="76"/>
      <c r="G457" s="27" t="s">
        <v>413</v>
      </c>
      <c r="H457" s="27" t="s">
        <v>200</v>
      </c>
      <c r="I457" s="27"/>
      <c r="J457" s="27"/>
      <c r="K457" s="79">
        <v>100</v>
      </c>
      <c r="L457" s="77"/>
    </row>
    <row r="458" spans="1:12">
      <c r="A458" s="30" t="s">
        <v>19</v>
      </c>
      <c r="B458" s="75"/>
      <c r="C458" s="75"/>
      <c r="D458" s="75"/>
      <c r="E458" s="75"/>
      <c r="F458" s="76"/>
      <c r="G458" s="27"/>
      <c r="H458" s="27"/>
      <c r="I458" s="27"/>
      <c r="J458" s="27"/>
      <c r="K458" s="79"/>
      <c r="L458" s="77"/>
    </row>
    <row r="459" spans="1:12">
      <c r="A459" s="30" t="s">
        <v>20</v>
      </c>
      <c r="B459" s="75"/>
      <c r="C459" s="75"/>
      <c r="D459" s="75"/>
      <c r="E459" s="75"/>
      <c r="F459" s="76"/>
      <c r="G459" s="27" t="s">
        <v>413</v>
      </c>
      <c r="H459" s="27" t="s">
        <v>200</v>
      </c>
      <c r="I459" s="27" t="s">
        <v>123</v>
      </c>
      <c r="J459" s="27" t="s">
        <v>239</v>
      </c>
      <c r="K459" s="79">
        <v>100</v>
      </c>
      <c r="L459" s="77"/>
    </row>
    <row r="460" spans="1:12">
      <c r="A460" s="40" t="s">
        <v>414</v>
      </c>
      <c r="B460" s="75"/>
      <c r="C460" s="75"/>
      <c r="D460" s="75"/>
      <c r="E460" s="75"/>
      <c r="F460" s="76"/>
      <c r="G460" s="41"/>
      <c r="H460" s="41"/>
      <c r="I460" s="41"/>
      <c r="J460" s="41"/>
      <c r="K460" s="77"/>
      <c r="L460" s="77"/>
    </row>
    <row r="461" spans="1:12">
      <c r="A461" s="40" t="s">
        <v>415</v>
      </c>
      <c r="B461" s="75"/>
      <c r="C461" s="75"/>
      <c r="D461" s="75"/>
      <c r="E461" s="75"/>
      <c r="F461" s="76"/>
      <c r="G461" s="41" t="s">
        <v>416</v>
      </c>
      <c r="H461" s="41"/>
      <c r="I461" s="41"/>
      <c r="J461" s="41"/>
      <c r="K461" s="77">
        <f>K463</f>
        <v>1396.1</v>
      </c>
      <c r="L461" s="77"/>
    </row>
    <row r="462" spans="1:12">
      <c r="A462" s="40" t="s">
        <v>417</v>
      </c>
      <c r="B462" s="25"/>
      <c r="C462" s="25"/>
      <c r="D462" s="25"/>
      <c r="E462" s="25"/>
      <c r="F462" s="26"/>
      <c r="G462" s="27"/>
      <c r="H462" s="27"/>
      <c r="I462" s="27"/>
      <c r="J462" s="27"/>
      <c r="K462" s="79"/>
      <c r="L462" s="79"/>
    </row>
    <row r="463" spans="1:12">
      <c r="A463" s="40" t="s">
        <v>418</v>
      </c>
      <c r="B463" s="75"/>
      <c r="C463" s="75"/>
      <c r="D463" s="75"/>
      <c r="E463" s="75"/>
      <c r="F463" s="76"/>
      <c r="G463" s="41" t="s">
        <v>416</v>
      </c>
      <c r="H463" s="41" t="s">
        <v>115</v>
      </c>
      <c r="I463" s="41"/>
      <c r="J463" s="89"/>
      <c r="K463" s="77">
        <f>K464</f>
        <v>1396.1</v>
      </c>
      <c r="L463" s="79"/>
    </row>
    <row r="464" spans="1:12">
      <c r="A464" s="40" t="s">
        <v>116</v>
      </c>
      <c r="B464" s="75"/>
      <c r="C464" s="75"/>
      <c r="D464" s="75"/>
      <c r="E464" s="75"/>
      <c r="F464" s="76"/>
      <c r="G464" s="41" t="s">
        <v>416</v>
      </c>
      <c r="H464" s="41" t="s">
        <v>117</v>
      </c>
      <c r="I464" s="41"/>
      <c r="J464" s="41"/>
      <c r="K464" s="77">
        <f>K466</f>
        <v>1396.1</v>
      </c>
      <c r="L464" s="77"/>
    </row>
    <row r="465" spans="1:12">
      <c r="A465" s="95" t="s">
        <v>419</v>
      </c>
      <c r="B465" s="75"/>
      <c r="C465" s="75"/>
      <c r="D465" s="75"/>
      <c r="E465" s="75"/>
      <c r="F465" s="76"/>
      <c r="G465" s="41"/>
      <c r="H465" s="41"/>
      <c r="I465" s="41"/>
      <c r="J465" s="41"/>
      <c r="K465" s="77"/>
      <c r="L465" s="77"/>
    </row>
    <row r="466" spans="1:12">
      <c r="A466" s="95" t="s">
        <v>420</v>
      </c>
      <c r="B466" s="75"/>
      <c r="C466" s="75"/>
      <c r="D466" s="75"/>
      <c r="E466" s="75"/>
      <c r="F466" s="76"/>
      <c r="G466" s="27" t="s">
        <v>416</v>
      </c>
      <c r="H466" s="27" t="s">
        <v>120</v>
      </c>
      <c r="I466" s="27"/>
      <c r="J466" s="27"/>
      <c r="K466" s="79">
        <f>K467</f>
        <v>1396.1</v>
      </c>
      <c r="L466" s="77"/>
    </row>
    <row r="467" spans="1:12">
      <c r="A467" s="44" t="s">
        <v>421</v>
      </c>
      <c r="B467" s="75"/>
      <c r="C467" s="75"/>
      <c r="D467" s="75"/>
      <c r="E467" s="75"/>
      <c r="F467" s="76"/>
      <c r="G467" s="27" t="s">
        <v>416</v>
      </c>
      <c r="H467" s="27" t="s">
        <v>120</v>
      </c>
      <c r="I467" s="27" t="s">
        <v>422</v>
      </c>
      <c r="J467" s="27" t="s">
        <v>142</v>
      </c>
      <c r="K467" s="79">
        <v>1396.1</v>
      </c>
      <c r="L467" s="77"/>
    </row>
    <row r="468" spans="1:12">
      <c r="A468" s="40" t="s">
        <v>423</v>
      </c>
      <c r="B468" s="4"/>
      <c r="C468" s="4"/>
      <c r="D468" s="4"/>
      <c r="E468" s="4"/>
      <c r="F468" s="31"/>
      <c r="G468" s="32"/>
      <c r="H468" s="32"/>
      <c r="I468" s="32"/>
      <c r="J468" s="32"/>
      <c r="K468" s="82"/>
      <c r="L468" s="77"/>
    </row>
    <row r="469" spans="1:12">
      <c r="A469" s="40" t="s">
        <v>167</v>
      </c>
      <c r="B469" s="4"/>
      <c r="C469" s="4"/>
      <c r="D469" s="4"/>
      <c r="E469" s="4"/>
      <c r="F469" s="31"/>
      <c r="G469" s="32" t="s">
        <v>424</v>
      </c>
      <c r="H469" s="32"/>
      <c r="I469" s="32"/>
      <c r="J469" s="32"/>
      <c r="K469" s="82">
        <f>K470</f>
        <v>100</v>
      </c>
      <c r="L469" s="77"/>
    </row>
    <row r="470" spans="1:12">
      <c r="A470" s="40" t="s">
        <v>375</v>
      </c>
      <c r="B470" s="4"/>
      <c r="C470" s="4"/>
      <c r="D470" s="4"/>
      <c r="E470" s="4"/>
      <c r="F470" s="31"/>
      <c r="G470" s="32" t="s">
        <v>424</v>
      </c>
      <c r="H470" s="32" t="s">
        <v>376</v>
      </c>
      <c r="I470" s="32"/>
      <c r="J470" s="32"/>
      <c r="K470" s="82">
        <f>K471</f>
        <v>100</v>
      </c>
      <c r="L470" s="77"/>
    </row>
    <row r="471" spans="1:12">
      <c r="A471" s="44" t="s">
        <v>425</v>
      </c>
      <c r="B471" s="4"/>
      <c r="C471" s="4"/>
      <c r="D471" s="4"/>
      <c r="E471" s="4"/>
      <c r="F471" s="31"/>
      <c r="G471" s="37" t="s">
        <v>424</v>
      </c>
      <c r="H471" s="37" t="s">
        <v>426</v>
      </c>
      <c r="I471" s="37"/>
      <c r="J471" s="37"/>
      <c r="K471" s="83">
        <v>100</v>
      </c>
      <c r="L471" s="77"/>
    </row>
    <row r="472" spans="1:12">
      <c r="A472" s="44" t="s">
        <v>425</v>
      </c>
      <c r="B472" s="4"/>
      <c r="C472" s="4"/>
      <c r="D472" s="4"/>
      <c r="E472" s="4"/>
      <c r="F472" s="31"/>
      <c r="G472" s="37" t="s">
        <v>424</v>
      </c>
      <c r="H472" s="37" t="s">
        <v>426</v>
      </c>
      <c r="I472" s="37" t="s">
        <v>239</v>
      </c>
      <c r="J472" s="37" t="s">
        <v>422</v>
      </c>
      <c r="K472" s="83">
        <v>100</v>
      </c>
      <c r="L472" s="77"/>
    </row>
    <row r="473" spans="1:12">
      <c r="A473" s="11" t="s">
        <v>427</v>
      </c>
      <c r="B473" s="4"/>
      <c r="C473" s="4"/>
      <c r="D473" s="4"/>
      <c r="E473" s="4"/>
      <c r="F473" s="31"/>
      <c r="G473" s="32" t="s">
        <v>428</v>
      </c>
      <c r="H473" s="32"/>
      <c r="I473" s="32"/>
      <c r="J473" s="32"/>
      <c r="K473" s="82">
        <f>K474</f>
        <v>60</v>
      </c>
      <c r="L473" s="77"/>
    </row>
    <row r="474" spans="1:12">
      <c r="A474" s="40" t="s">
        <v>195</v>
      </c>
      <c r="B474" s="4"/>
      <c r="C474" s="4"/>
      <c r="D474" s="4"/>
      <c r="E474" s="4"/>
      <c r="F474" s="31"/>
      <c r="G474" s="32" t="s">
        <v>428</v>
      </c>
      <c r="H474" s="32" t="s">
        <v>196</v>
      </c>
      <c r="I474" s="32"/>
      <c r="J474" s="32"/>
      <c r="K474" s="82">
        <f>K475</f>
        <v>60</v>
      </c>
      <c r="L474" s="77"/>
    </row>
    <row r="475" spans="1:12">
      <c r="A475" s="40" t="s">
        <v>197</v>
      </c>
      <c r="B475" s="4"/>
      <c r="C475" s="4"/>
      <c r="D475" s="4"/>
      <c r="E475" s="4"/>
      <c r="F475" s="31"/>
      <c r="G475" s="32" t="s">
        <v>428</v>
      </c>
      <c r="H475" s="32" t="s">
        <v>198</v>
      </c>
      <c r="I475" s="32"/>
      <c r="J475" s="32"/>
      <c r="K475" s="82">
        <f>K476</f>
        <v>60</v>
      </c>
      <c r="L475" s="77"/>
    </row>
    <row r="476" spans="1:12">
      <c r="A476" s="44" t="s">
        <v>199</v>
      </c>
      <c r="B476" s="4"/>
      <c r="C476" s="4"/>
      <c r="D476" s="4"/>
      <c r="E476" s="4"/>
      <c r="F476" s="31"/>
      <c r="G476" s="37" t="s">
        <v>428</v>
      </c>
      <c r="H476" s="37" t="s">
        <v>200</v>
      </c>
      <c r="I476" s="37"/>
      <c r="J476" s="37"/>
      <c r="K476" s="83">
        <v>60</v>
      </c>
      <c r="L476" s="77"/>
    </row>
    <row r="477" spans="1:12">
      <c r="A477" s="44" t="s">
        <v>429</v>
      </c>
      <c r="B477" s="4"/>
      <c r="C477" s="4"/>
      <c r="D477" s="4"/>
      <c r="E477" s="4"/>
      <c r="F477" s="31"/>
      <c r="G477" s="37" t="s">
        <v>428</v>
      </c>
      <c r="H477" s="37" t="s">
        <v>200</v>
      </c>
      <c r="I477" s="37" t="s">
        <v>239</v>
      </c>
      <c r="J477" s="37" t="s">
        <v>422</v>
      </c>
      <c r="K477" s="83">
        <v>60</v>
      </c>
      <c r="L477" s="77"/>
    </row>
    <row r="478" spans="1:12">
      <c r="A478" s="40" t="s">
        <v>430</v>
      </c>
      <c r="B478" s="4"/>
      <c r="C478" s="4"/>
      <c r="D478" s="4"/>
      <c r="E478" s="4"/>
      <c r="F478" s="31"/>
      <c r="G478" s="32"/>
      <c r="H478" s="32"/>
      <c r="I478" s="32"/>
      <c r="J478" s="32"/>
      <c r="K478" s="82"/>
      <c r="L478" s="77"/>
    </row>
    <row r="479" spans="1:12">
      <c r="A479" s="40" t="s">
        <v>431</v>
      </c>
      <c r="B479" s="4"/>
      <c r="C479" s="4"/>
      <c r="D479" s="4"/>
      <c r="E479" s="4"/>
      <c r="F479" s="31"/>
      <c r="G479" s="32" t="s">
        <v>432</v>
      </c>
      <c r="H479" s="32"/>
      <c r="I479" s="32"/>
      <c r="J479" s="32"/>
      <c r="K479" s="82">
        <f>K480</f>
        <v>300</v>
      </c>
      <c r="L479" s="77"/>
    </row>
    <row r="480" spans="1:12">
      <c r="A480" s="40" t="s">
        <v>195</v>
      </c>
      <c r="B480" s="4"/>
      <c r="C480" s="4"/>
      <c r="D480" s="4"/>
      <c r="E480" s="4"/>
      <c r="F480" s="31"/>
      <c r="G480" s="32" t="s">
        <v>432</v>
      </c>
      <c r="H480" s="32" t="s">
        <v>196</v>
      </c>
      <c r="I480" s="32"/>
      <c r="J480" s="32"/>
      <c r="K480" s="82">
        <f>K481</f>
        <v>300</v>
      </c>
      <c r="L480" s="77"/>
    </row>
    <row r="481" spans="1:12">
      <c r="A481" s="40" t="s">
        <v>197</v>
      </c>
      <c r="B481" s="4"/>
      <c r="C481" s="4"/>
      <c r="D481" s="4"/>
      <c r="E481" s="4"/>
      <c r="F481" s="31"/>
      <c r="G481" s="32" t="s">
        <v>432</v>
      </c>
      <c r="H481" s="32" t="s">
        <v>198</v>
      </c>
      <c r="I481" s="32"/>
      <c r="J481" s="32"/>
      <c r="K481" s="82">
        <f>K482</f>
        <v>300</v>
      </c>
      <c r="L481" s="77"/>
    </row>
    <row r="482" spans="1:12">
      <c r="A482" s="44" t="s">
        <v>199</v>
      </c>
      <c r="B482" s="4"/>
      <c r="C482" s="4"/>
      <c r="D482" s="4"/>
      <c r="E482" s="4"/>
      <c r="F482" s="31"/>
      <c r="G482" s="37" t="s">
        <v>432</v>
      </c>
      <c r="H482" s="37" t="s">
        <v>200</v>
      </c>
      <c r="I482" s="37"/>
      <c r="J482" s="37"/>
      <c r="K482" s="83">
        <v>300</v>
      </c>
      <c r="L482" s="77"/>
    </row>
    <row r="483" spans="1:12">
      <c r="A483" s="44" t="s">
        <v>429</v>
      </c>
      <c r="B483" s="4"/>
      <c r="C483" s="4"/>
      <c r="D483" s="4"/>
      <c r="E483" s="4"/>
      <c r="F483" s="31"/>
      <c r="G483" s="37" t="s">
        <v>432</v>
      </c>
      <c r="H483" s="37" t="s">
        <v>200</v>
      </c>
      <c r="I483" s="37" t="s">
        <v>239</v>
      </c>
      <c r="J483" s="37" t="s">
        <v>330</v>
      </c>
      <c r="K483" s="83">
        <v>300</v>
      </c>
      <c r="L483" s="77"/>
    </row>
    <row r="484" spans="1:12">
      <c r="A484" s="11" t="s">
        <v>433</v>
      </c>
      <c r="B484" s="4"/>
      <c r="C484" s="4"/>
      <c r="D484" s="4"/>
      <c r="E484" s="4"/>
      <c r="F484" s="31"/>
      <c r="G484" s="37"/>
      <c r="H484" s="37"/>
      <c r="I484" s="37"/>
      <c r="J484" s="37"/>
      <c r="K484" s="83"/>
      <c r="L484" s="77"/>
    </row>
    <row r="485" spans="1:12">
      <c r="A485" s="11" t="s">
        <v>434</v>
      </c>
      <c r="B485" s="4"/>
      <c r="C485" s="4"/>
      <c r="D485" s="4"/>
      <c r="E485" s="4"/>
      <c r="F485" s="31"/>
      <c r="G485" s="32" t="s">
        <v>435</v>
      </c>
      <c r="H485" s="32"/>
      <c r="I485" s="32"/>
      <c r="J485" s="32"/>
      <c r="K485" s="82">
        <f>K486</f>
        <v>118.5</v>
      </c>
      <c r="L485" s="77"/>
    </row>
    <row r="486" spans="1:12">
      <c r="A486" s="40" t="s">
        <v>285</v>
      </c>
      <c r="B486" s="75"/>
      <c r="C486" s="75"/>
      <c r="D486" s="75"/>
      <c r="E486" s="75"/>
      <c r="F486" s="76"/>
      <c r="G486" s="32" t="s">
        <v>435</v>
      </c>
      <c r="H486" s="91" t="s">
        <v>196</v>
      </c>
      <c r="I486" s="91"/>
      <c r="J486" s="91"/>
      <c r="K486" s="85">
        <f>K487</f>
        <v>118.5</v>
      </c>
      <c r="L486" s="77"/>
    </row>
    <row r="487" spans="1:12">
      <c r="A487" s="40" t="s">
        <v>197</v>
      </c>
      <c r="B487" s="75"/>
      <c r="C487" s="75"/>
      <c r="D487" s="75"/>
      <c r="E487" s="75"/>
      <c r="F487" s="76"/>
      <c r="G487" s="32" t="s">
        <v>435</v>
      </c>
      <c r="H487" s="91" t="s">
        <v>198</v>
      </c>
      <c r="I487" s="91"/>
      <c r="J487" s="91"/>
      <c r="K487" s="77">
        <f>K488</f>
        <v>118.5</v>
      </c>
      <c r="L487" s="77"/>
    </row>
    <row r="488" spans="1:12">
      <c r="A488" s="44" t="s">
        <v>199</v>
      </c>
      <c r="B488" s="75"/>
      <c r="C488" s="75"/>
      <c r="D488" s="75"/>
      <c r="E488" s="75"/>
      <c r="F488" s="76"/>
      <c r="G488" s="37" t="s">
        <v>435</v>
      </c>
      <c r="H488" s="96" t="s">
        <v>200</v>
      </c>
      <c r="I488" s="96"/>
      <c r="J488" s="96"/>
      <c r="K488" s="79">
        <v>118.5</v>
      </c>
      <c r="L488" s="77"/>
    </row>
    <row r="489" spans="1:12">
      <c r="A489" s="44" t="s">
        <v>429</v>
      </c>
      <c r="B489" s="75"/>
      <c r="C489" s="75"/>
      <c r="D489" s="75"/>
      <c r="E489" s="75"/>
      <c r="F489" s="76"/>
      <c r="G489" s="37" t="s">
        <v>435</v>
      </c>
      <c r="H489" s="96" t="s">
        <v>200</v>
      </c>
      <c r="I489" s="96" t="s">
        <v>239</v>
      </c>
      <c r="J489" s="96" t="s">
        <v>422</v>
      </c>
      <c r="K489" s="79">
        <v>118.5</v>
      </c>
      <c r="L489" s="77"/>
    </row>
    <row r="490" spans="1:12">
      <c r="A490" s="11" t="s">
        <v>433</v>
      </c>
      <c r="B490" s="75"/>
      <c r="C490" s="75"/>
      <c r="D490" s="75"/>
      <c r="E490" s="75"/>
      <c r="F490" s="76"/>
      <c r="G490" s="41"/>
      <c r="H490" s="41"/>
      <c r="I490" s="41"/>
      <c r="J490" s="41"/>
      <c r="K490" s="77"/>
      <c r="L490" s="77"/>
    </row>
    <row r="491" spans="1:12">
      <c r="A491" s="11" t="s">
        <v>434</v>
      </c>
      <c r="B491" s="75"/>
      <c r="C491" s="75"/>
      <c r="D491" s="75"/>
      <c r="E491" s="75"/>
      <c r="F491" s="76"/>
      <c r="G491" s="32" t="s">
        <v>436</v>
      </c>
      <c r="H491" s="32"/>
      <c r="I491" s="32"/>
      <c r="J491" s="32"/>
      <c r="K491" s="77">
        <f>K492</f>
        <v>38</v>
      </c>
      <c r="L491" s="77"/>
    </row>
    <row r="492" spans="1:12">
      <c r="A492" s="40" t="s">
        <v>285</v>
      </c>
      <c r="B492" s="75"/>
      <c r="C492" s="75"/>
      <c r="D492" s="75"/>
      <c r="E492" s="75"/>
      <c r="F492" s="76"/>
      <c r="G492" s="32" t="s">
        <v>436</v>
      </c>
      <c r="H492" s="91" t="s">
        <v>196</v>
      </c>
      <c r="I492" s="91"/>
      <c r="J492" s="91"/>
      <c r="K492" s="77">
        <f>K493</f>
        <v>38</v>
      </c>
      <c r="L492" s="77"/>
    </row>
    <row r="493" spans="1:12">
      <c r="A493" s="40" t="s">
        <v>197</v>
      </c>
      <c r="B493" s="25"/>
      <c r="C493" s="25"/>
      <c r="D493" s="25"/>
      <c r="E493" s="25"/>
      <c r="F493" s="26"/>
      <c r="G493" s="32" t="s">
        <v>436</v>
      </c>
      <c r="H493" s="91" t="s">
        <v>198</v>
      </c>
      <c r="I493" s="91"/>
      <c r="J493" s="91"/>
      <c r="K493" s="77">
        <f>K494</f>
        <v>38</v>
      </c>
      <c r="L493" s="77"/>
    </row>
    <row r="494" spans="1:12">
      <c r="A494" s="44" t="s">
        <v>199</v>
      </c>
      <c r="B494" s="75"/>
      <c r="C494" s="75"/>
      <c r="D494" s="75"/>
      <c r="E494" s="75"/>
      <c r="F494" s="76"/>
      <c r="G494" s="37" t="s">
        <v>436</v>
      </c>
      <c r="H494" s="96" t="s">
        <v>200</v>
      </c>
      <c r="I494" s="96"/>
      <c r="J494" s="96"/>
      <c r="K494" s="79">
        <v>38</v>
      </c>
      <c r="L494" s="77"/>
    </row>
    <row r="495" spans="1:12">
      <c r="A495" s="44" t="s">
        <v>429</v>
      </c>
      <c r="B495" s="75"/>
      <c r="C495" s="75"/>
      <c r="D495" s="75"/>
      <c r="E495" s="75"/>
      <c r="F495" s="76"/>
      <c r="G495" s="37" t="s">
        <v>436</v>
      </c>
      <c r="H495" s="96" t="s">
        <v>200</v>
      </c>
      <c r="I495" s="96" t="s">
        <v>239</v>
      </c>
      <c r="J495" s="96" t="s">
        <v>422</v>
      </c>
      <c r="K495" s="79">
        <v>38</v>
      </c>
      <c r="L495" s="77"/>
    </row>
    <row r="496" spans="1:12">
      <c r="A496" s="40" t="s">
        <v>437</v>
      </c>
      <c r="B496" s="75"/>
      <c r="C496" s="75"/>
      <c r="D496" s="75"/>
      <c r="E496" s="75"/>
      <c r="F496" s="76"/>
      <c r="G496" s="37"/>
      <c r="H496" s="96"/>
      <c r="I496" s="96"/>
      <c r="J496" s="96"/>
      <c r="K496" s="79"/>
      <c r="L496" s="77"/>
    </row>
    <row r="497" spans="1:12">
      <c r="A497" s="40" t="s">
        <v>438</v>
      </c>
      <c r="B497" s="75"/>
      <c r="C497" s="75"/>
      <c r="D497" s="75"/>
      <c r="E497" s="75"/>
      <c r="F497" s="76"/>
      <c r="G497" s="32" t="s">
        <v>439</v>
      </c>
      <c r="H497" s="91"/>
      <c r="I497" s="91"/>
      <c r="J497" s="91"/>
      <c r="K497" s="77">
        <f>K498</f>
        <v>744.6</v>
      </c>
      <c r="L497" s="77"/>
    </row>
    <row r="498" spans="1:12">
      <c r="A498" s="40" t="s">
        <v>285</v>
      </c>
      <c r="B498" s="75"/>
      <c r="C498" s="75"/>
      <c r="D498" s="75"/>
      <c r="E498" s="75"/>
      <c r="F498" s="76"/>
      <c r="G498" s="32" t="s">
        <v>439</v>
      </c>
      <c r="H498" s="91" t="s">
        <v>196</v>
      </c>
      <c r="I498" s="91"/>
      <c r="J498" s="91"/>
      <c r="K498" s="77">
        <f>K499</f>
        <v>744.6</v>
      </c>
      <c r="L498" s="77"/>
    </row>
    <row r="499" spans="1:12">
      <c r="A499" s="40" t="s">
        <v>197</v>
      </c>
      <c r="B499" s="75"/>
      <c r="C499" s="75"/>
      <c r="D499" s="75"/>
      <c r="E499" s="75"/>
      <c r="F499" s="76"/>
      <c r="G499" s="32" t="s">
        <v>439</v>
      </c>
      <c r="H499" s="91" t="s">
        <v>198</v>
      </c>
      <c r="I499" s="91"/>
      <c r="J499" s="91"/>
      <c r="K499" s="77">
        <f>K500</f>
        <v>744.6</v>
      </c>
      <c r="L499" s="77"/>
    </row>
    <row r="500" spans="1:12">
      <c r="A500" s="44" t="s">
        <v>199</v>
      </c>
      <c r="B500" s="75"/>
      <c r="C500" s="75"/>
      <c r="D500" s="75"/>
      <c r="E500" s="75"/>
      <c r="F500" s="76"/>
      <c r="G500" s="37" t="s">
        <v>439</v>
      </c>
      <c r="H500" s="96" t="s">
        <v>200</v>
      </c>
      <c r="I500" s="96"/>
      <c r="J500" s="96"/>
      <c r="K500" s="79">
        <f>K501</f>
        <v>744.6</v>
      </c>
      <c r="L500" s="77"/>
    </row>
    <row r="501" spans="1:12">
      <c r="A501" s="44" t="s">
        <v>33</v>
      </c>
      <c r="B501" s="75"/>
      <c r="C501" s="75"/>
      <c r="D501" s="75"/>
      <c r="E501" s="75"/>
      <c r="F501" s="76"/>
      <c r="G501" s="37" t="s">
        <v>439</v>
      </c>
      <c r="H501" s="96" t="s">
        <v>200</v>
      </c>
      <c r="I501" s="96" t="s">
        <v>239</v>
      </c>
      <c r="J501" s="96" t="s">
        <v>330</v>
      </c>
      <c r="K501" s="79">
        <v>744.6</v>
      </c>
      <c r="L501" s="77"/>
    </row>
    <row r="502" spans="1:12">
      <c r="A502" s="44"/>
      <c r="B502" s="75"/>
      <c r="C502" s="75"/>
      <c r="D502" s="75"/>
      <c r="E502" s="75"/>
      <c r="F502" s="76"/>
      <c r="G502" s="27"/>
      <c r="H502" s="27"/>
      <c r="I502" s="27"/>
      <c r="J502" s="27"/>
      <c r="K502" s="79"/>
      <c r="L502" s="77"/>
    </row>
    <row r="503" spans="1:12">
      <c r="A503" s="40" t="s">
        <v>440</v>
      </c>
      <c r="B503" s="75"/>
      <c r="C503" s="75"/>
      <c r="D503" s="75"/>
      <c r="E503" s="75"/>
      <c r="F503" s="76"/>
      <c r="G503" s="41" t="s">
        <v>441</v>
      </c>
      <c r="H503" s="41"/>
      <c r="I503" s="41"/>
      <c r="J503" s="41"/>
      <c r="K503" s="77">
        <f>K505+K519+K537+K550</f>
        <v>3209.8999999999996</v>
      </c>
      <c r="L503" s="77"/>
    </row>
    <row r="504" spans="1:12">
      <c r="A504" s="40" t="s">
        <v>11</v>
      </c>
      <c r="B504" s="75"/>
      <c r="C504" s="75"/>
      <c r="D504" s="75"/>
      <c r="E504" s="75"/>
      <c r="F504" s="76"/>
      <c r="G504" s="41"/>
      <c r="H504" s="41"/>
      <c r="I504" s="41"/>
      <c r="J504" s="41"/>
      <c r="K504" s="77"/>
      <c r="L504" s="77"/>
    </row>
    <row r="505" spans="1:12">
      <c r="A505" s="40" t="s">
        <v>442</v>
      </c>
      <c r="B505" s="75"/>
      <c r="C505" s="75"/>
      <c r="D505" s="75"/>
      <c r="E505" s="75"/>
      <c r="F505" s="76"/>
      <c r="G505" s="41" t="s">
        <v>443</v>
      </c>
      <c r="H505" s="41"/>
      <c r="I505" s="41"/>
      <c r="J505" s="41"/>
      <c r="K505" s="77">
        <f>K506</f>
        <v>484.5</v>
      </c>
      <c r="L505" s="77"/>
    </row>
    <row r="506" spans="1:12">
      <c r="A506" s="40" t="s">
        <v>444</v>
      </c>
      <c r="B506" s="4"/>
      <c r="C506" s="4"/>
      <c r="D506" s="4"/>
      <c r="E506" s="4"/>
      <c r="F506" s="31"/>
      <c r="G506" s="41" t="s">
        <v>445</v>
      </c>
      <c r="H506" s="41"/>
      <c r="I506" s="41"/>
      <c r="J506" s="41"/>
      <c r="K506" s="77">
        <f>K508+K513</f>
        <v>484.5</v>
      </c>
      <c r="L506" s="79"/>
    </row>
    <row r="507" spans="1:12">
      <c r="A507" s="40" t="s">
        <v>280</v>
      </c>
      <c r="B507" s="4"/>
      <c r="C507" s="4"/>
      <c r="D507" s="4"/>
      <c r="E507" s="4"/>
      <c r="F507" s="31"/>
      <c r="G507" s="27"/>
      <c r="H507" s="27"/>
      <c r="I507" s="27"/>
      <c r="J507" s="27"/>
      <c r="K507" s="79"/>
      <c r="L507" s="79"/>
    </row>
    <row r="508" spans="1:12">
      <c r="A508" s="40" t="s">
        <v>281</v>
      </c>
      <c r="B508" s="4"/>
      <c r="C508" s="4"/>
      <c r="D508" s="4"/>
      <c r="E508" s="4"/>
      <c r="F508" s="31"/>
      <c r="G508" s="41" t="s">
        <v>445</v>
      </c>
      <c r="H508" s="41" t="s">
        <v>181</v>
      </c>
      <c r="I508" s="41"/>
      <c r="J508" s="41"/>
      <c r="K508" s="77">
        <f>K509</f>
        <v>429.5</v>
      </c>
      <c r="L508" s="79"/>
    </row>
    <row r="509" spans="1:12">
      <c r="A509" s="40" t="s">
        <v>182</v>
      </c>
      <c r="B509" s="4"/>
      <c r="C509" s="4"/>
      <c r="D509" s="4"/>
      <c r="E509" s="4"/>
      <c r="F509" s="31"/>
      <c r="G509" s="41" t="s">
        <v>445</v>
      </c>
      <c r="H509" s="41" t="s">
        <v>183</v>
      </c>
      <c r="I509" s="41"/>
      <c r="J509" s="41"/>
      <c r="K509" s="77">
        <f>K511+K512</f>
        <v>429.5</v>
      </c>
      <c r="L509" s="79"/>
    </row>
    <row r="510" spans="1:12">
      <c r="A510" s="40" t="s">
        <v>442</v>
      </c>
      <c r="B510" s="4"/>
      <c r="C510" s="4"/>
      <c r="D510" s="4"/>
      <c r="E510" s="4"/>
      <c r="F510" s="31"/>
      <c r="G510" s="41" t="s">
        <v>445</v>
      </c>
      <c r="H510" s="41" t="s">
        <v>183</v>
      </c>
      <c r="I510" s="41" t="s">
        <v>123</v>
      </c>
      <c r="J510" s="41" t="s">
        <v>264</v>
      </c>
      <c r="K510" s="77">
        <f>K511</f>
        <v>429.5</v>
      </c>
      <c r="L510" s="79"/>
    </row>
    <row r="511" spans="1:12">
      <c r="A511" s="44" t="s">
        <v>184</v>
      </c>
      <c r="B511" s="4"/>
      <c r="C511" s="4"/>
      <c r="D511" s="4"/>
      <c r="E511" s="4"/>
      <c r="F511" s="31"/>
      <c r="G511" s="27" t="s">
        <v>445</v>
      </c>
      <c r="H511" s="27" t="s">
        <v>185</v>
      </c>
      <c r="I511" s="27" t="s">
        <v>123</v>
      </c>
      <c r="J511" s="90" t="s">
        <v>264</v>
      </c>
      <c r="K511" s="79">
        <v>429.5</v>
      </c>
      <c r="L511" s="79"/>
    </row>
    <row r="512" spans="1:12">
      <c r="A512" s="44" t="s">
        <v>283</v>
      </c>
      <c r="B512" s="4"/>
      <c r="C512" s="4"/>
      <c r="D512" s="4"/>
      <c r="E512" s="4"/>
      <c r="F512" s="31"/>
      <c r="G512" s="27" t="s">
        <v>445</v>
      </c>
      <c r="H512" s="27" t="s">
        <v>284</v>
      </c>
      <c r="I512" s="27" t="s">
        <v>123</v>
      </c>
      <c r="J512" s="27" t="s">
        <v>264</v>
      </c>
      <c r="K512" s="79"/>
      <c r="L512" s="79"/>
    </row>
    <row r="513" spans="1:12">
      <c r="A513" s="40" t="s">
        <v>285</v>
      </c>
      <c r="B513" s="4"/>
      <c r="C513" s="4"/>
      <c r="D513" s="4"/>
      <c r="E513" s="4"/>
      <c r="F513" s="31"/>
      <c r="G513" s="41" t="s">
        <v>445</v>
      </c>
      <c r="H513" s="41" t="s">
        <v>196</v>
      </c>
      <c r="I513" s="41"/>
      <c r="J513" s="41"/>
      <c r="K513" s="77">
        <f>K514</f>
        <v>55</v>
      </c>
      <c r="L513" s="79"/>
    </row>
    <row r="514" spans="1:12">
      <c r="A514" s="40" t="s">
        <v>197</v>
      </c>
      <c r="B514" s="4"/>
      <c r="C514" s="4"/>
      <c r="D514" s="4"/>
      <c r="E514" s="4"/>
      <c r="F514" s="31"/>
      <c r="G514" s="41" t="s">
        <v>445</v>
      </c>
      <c r="H514" s="41" t="s">
        <v>198</v>
      </c>
      <c r="I514" s="41"/>
      <c r="J514" s="41"/>
      <c r="K514" s="77">
        <f>K515+K516</f>
        <v>55</v>
      </c>
      <c r="L514" s="79"/>
    </row>
    <row r="515" spans="1:12">
      <c r="A515" s="44" t="s">
        <v>286</v>
      </c>
      <c r="B515" s="4"/>
      <c r="C515" s="4"/>
      <c r="D515" s="4"/>
      <c r="E515" s="4"/>
      <c r="F515" s="31"/>
      <c r="G515" s="27" t="s">
        <v>445</v>
      </c>
      <c r="H515" s="27" t="s">
        <v>287</v>
      </c>
      <c r="I515" s="27"/>
      <c r="J515" s="90"/>
      <c r="K515" s="79"/>
      <c r="L515" s="79"/>
    </row>
    <row r="516" spans="1:12">
      <c r="A516" s="44" t="s">
        <v>199</v>
      </c>
      <c r="B516" s="4"/>
      <c r="C516" s="4"/>
      <c r="D516" s="4"/>
      <c r="E516" s="4"/>
      <c r="F516" s="31"/>
      <c r="G516" s="27" t="s">
        <v>445</v>
      </c>
      <c r="H516" s="27" t="s">
        <v>200</v>
      </c>
      <c r="I516" s="27"/>
      <c r="J516" s="27"/>
      <c r="K516" s="79">
        <f>K517</f>
        <v>55</v>
      </c>
      <c r="L516" s="77"/>
    </row>
    <row r="517" spans="1:12">
      <c r="A517" s="44" t="s">
        <v>442</v>
      </c>
      <c r="B517" s="4"/>
      <c r="C517" s="4"/>
      <c r="D517" s="4"/>
      <c r="E517" s="4"/>
      <c r="F517" s="31"/>
      <c r="G517" s="27" t="s">
        <v>445</v>
      </c>
      <c r="H517" s="27" t="s">
        <v>200</v>
      </c>
      <c r="I517" s="27" t="s">
        <v>123</v>
      </c>
      <c r="J517" s="27" t="s">
        <v>264</v>
      </c>
      <c r="K517" s="79">
        <v>55</v>
      </c>
      <c r="L517" s="77"/>
    </row>
    <row r="518" spans="1:12">
      <c r="A518" s="40" t="s">
        <v>446</v>
      </c>
      <c r="B518" s="4"/>
      <c r="C518" s="4"/>
      <c r="D518" s="4"/>
      <c r="E518" s="4"/>
      <c r="F518" s="31"/>
      <c r="G518" s="41"/>
      <c r="H518" s="41"/>
      <c r="I518" s="41"/>
      <c r="J518" s="41"/>
      <c r="K518" s="77"/>
      <c r="L518" s="77"/>
    </row>
    <row r="519" spans="1:12">
      <c r="A519" s="40" t="s">
        <v>447</v>
      </c>
      <c r="B519" s="4"/>
      <c r="C519" s="4"/>
      <c r="D519" s="4"/>
      <c r="E519" s="4"/>
      <c r="F519" s="31"/>
      <c r="G519" s="41" t="s">
        <v>448</v>
      </c>
      <c r="H519" s="41"/>
      <c r="I519" s="41"/>
      <c r="J519" s="41"/>
      <c r="K519" s="77">
        <f>K521+K526+K531</f>
        <v>2119.5</v>
      </c>
      <c r="L519" s="77"/>
    </row>
    <row r="520" spans="1:12">
      <c r="A520" s="40" t="s">
        <v>280</v>
      </c>
      <c r="B520" s="75"/>
      <c r="C520" s="75"/>
      <c r="D520" s="75"/>
      <c r="E520" s="75"/>
      <c r="F520" s="76"/>
      <c r="G520" s="37"/>
      <c r="H520" s="37"/>
      <c r="I520" s="37"/>
      <c r="J520" s="37"/>
      <c r="K520" s="83"/>
      <c r="L520" s="83"/>
    </row>
    <row r="521" spans="1:12">
      <c r="A521" s="40" t="s">
        <v>281</v>
      </c>
      <c r="B521" s="75"/>
      <c r="C521" s="75"/>
      <c r="D521" s="75"/>
      <c r="E521" s="75"/>
      <c r="F521" s="76"/>
      <c r="G521" s="41" t="s">
        <v>449</v>
      </c>
      <c r="H521" s="41" t="s">
        <v>450</v>
      </c>
      <c r="I521" s="41"/>
      <c r="J521" s="41"/>
      <c r="K521" s="77">
        <f>K522</f>
        <v>385.4</v>
      </c>
      <c r="L521" s="77"/>
    </row>
    <row r="522" spans="1:12">
      <c r="A522" s="40" t="s">
        <v>182</v>
      </c>
      <c r="B522" s="75"/>
      <c r="C522" s="75"/>
      <c r="D522" s="75"/>
      <c r="E522" s="75"/>
      <c r="F522" s="76"/>
      <c r="G522" s="41" t="s">
        <v>449</v>
      </c>
      <c r="H522" s="41" t="s">
        <v>451</v>
      </c>
      <c r="I522" s="41"/>
      <c r="J522" s="41"/>
      <c r="K522" s="77">
        <f>K523</f>
        <v>385.4</v>
      </c>
      <c r="L522" s="77"/>
    </row>
    <row r="523" spans="1:12">
      <c r="A523" s="44" t="s">
        <v>184</v>
      </c>
      <c r="B523" s="75"/>
      <c r="C523" s="75"/>
      <c r="D523" s="75"/>
      <c r="E523" s="75"/>
      <c r="F523" s="76"/>
      <c r="G523" s="27" t="s">
        <v>452</v>
      </c>
      <c r="H523" s="27" t="s">
        <v>453</v>
      </c>
      <c r="I523" s="27"/>
      <c r="J523" s="27"/>
      <c r="K523" s="79">
        <f>K524</f>
        <v>385.4</v>
      </c>
      <c r="L523" s="77"/>
    </row>
    <row r="524" spans="1:12">
      <c r="A524" s="44" t="s">
        <v>454</v>
      </c>
      <c r="B524" s="75"/>
      <c r="C524" s="75"/>
      <c r="D524" s="75"/>
      <c r="E524" s="75"/>
      <c r="F524" s="76"/>
      <c r="G524" s="27" t="s">
        <v>452</v>
      </c>
      <c r="H524" s="27" t="s">
        <v>453</v>
      </c>
      <c r="I524" s="27" t="s">
        <v>123</v>
      </c>
      <c r="J524" s="27" t="s">
        <v>338</v>
      </c>
      <c r="K524" s="79">
        <v>385.4</v>
      </c>
      <c r="L524" s="77"/>
    </row>
    <row r="525" spans="1:12">
      <c r="A525" s="40" t="s">
        <v>280</v>
      </c>
      <c r="B525" s="75"/>
      <c r="C525" s="75"/>
      <c r="D525" s="75"/>
      <c r="E525" s="75"/>
      <c r="F525" s="76"/>
      <c r="G525" s="41"/>
      <c r="H525" s="41"/>
      <c r="I525" s="41"/>
      <c r="J525" s="41"/>
      <c r="K525" s="77"/>
      <c r="L525" s="77"/>
    </row>
    <row r="526" spans="1:12">
      <c r="A526" s="40" t="s">
        <v>281</v>
      </c>
      <c r="B526" s="75"/>
      <c r="C526" s="75"/>
      <c r="D526" s="75"/>
      <c r="E526" s="75"/>
      <c r="F526" s="76"/>
      <c r="G526" s="41" t="s">
        <v>455</v>
      </c>
      <c r="H526" s="41" t="s">
        <v>450</v>
      </c>
      <c r="I526" s="41"/>
      <c r="J526" s="41"/>
      <c r="K526" s="77">
        <f>K527</f>
        <v>1420.6</v>
      </c>
      <c r="L526" s="77"/>
    </row>
    <row r="527" spans="1:12">
      <c r="A527" s="40" t="s">
        <v>182</v>
      </c>
      <c r="B527" s="75"/>
      <c r="C527" s="75"/>
      <c r="D527" s="75"/>
      <c r="E527" s="75"/>
      <c r="F527" s="76"/>
      <c r="G527" s="41" t="s">
        <v>455</v>
      </c>
      <c r="H527" s="41" t="s">
        <v>451</v>
      </c>
      <c r="I527" s="41"/>
      <c r="J527" s="41"/>
      <c r="K527" s="77">
        <f>K529</f>
        <v>1420.6</v>
      </c>
      <c r="L527" s="77"/>
    </row>
    <row r="528" spans="1:12">
      <c r="A528" s="40" t="s">
        <v>367</v>
      </c>
      <c r="B528" s="75"/>
      <c r="C528" s="75"/>
      <c r="D528" s="75"/>
      <c r="E528" s="75"/>
      <c r="F528" s="76"/>
      <c r="G528" s="41" t="s">
        <v>455</v>
      </c>
      <c r="H528" s="41" t="s">
        <v>451</v>
      </c>
      <c r="I528" s="41" t="s">
        <v>123</v>
      </c>
      <c r="J528" s="41" t="s">
        <v>338</v>
      </c>
      <c r="K528" s="77">
        <f>K529</f>
        <v>1420.6</v>
      </c>
      <c r="L528" s="77"/>
    </row>
    <row r="529" spans="1:12">
      <c r="A529" s="44" t="s">
        <v>184</v>
      </c>
      <c r="B529" s="75"/>
      <c r="C529" s="75"/>
      <c r="D529" s="75"/>
      <c r="E529" s="75"/>
      <c r="F529" s="76"/>
      <c r="G529" s="27" t="s">
        <v>456</v>
      </c>
      <c r="H529" s="27" t="s">
        <v>453</v>
      </c>
      <c r="I529" s="27" t="s">
        <v>123</v>
      </c>
      <c r="J529" s="27" t="s">
        <v>338</v>
      </c>
      <c r="K529" s="79">
        <v>1420.6</v>
      </c>
      <c r="L529" s="77"/>
    </row>
    <row r="530" spans="1:12">
      <c r="A530" s="44" t="s">
        <v>283</v>
      </c>
      <c r="B530" s="75"/>
      <c r="C530" s="75"/>
      <c r="D530" s="75"/>
      <c r="E530" s="75"/>
      <c r="F530" s="76"/>
      <c r="G530" s="27" t="s">
        <v>455</v>
      </c>
      <c r="H530" s="27" t="s">
        <v>457</v>
      </c>
      <c r="I530" s="27" t="s">
        <v>123</v>
      </c>
      <c r="J530" s="48" t="s">
        <v>338</v>
      </c>
      <c r="K530" s="79"/>
      <c r="L530" s="79"/>
    </row>
    <row r="531" spans="1:12">
      <c r="A531" s="40" t="s">
        <v>285</v>
      </c>
      <c r="B531" s="75"/>
      <c r="C531" s="75"/>
      <c r="D531" s="75"/>
      <c r="E531" s="75"/>
      <c r="F531" s="76"/>
      <c r="G531" s="41" t="s">
        <v>455</v>
      </c>
      <c r="H531" s="41" t="s">
        <v>458</v>
      </c>
      <c r="I531" s="41"/>
      <c r="J531" s="41"/>
      <c r="K531" s="77">
        <f>K532</f>
        <v>313.5</v>
      </c>
      <c r="L531" s="77"/>
    </row>
    <row r="532" spans="1:12">
      <c r="A532" s="40" t="s">
        <v>197</v>
      </c>
      <c r="B532" s="75"/>
      <c r="C532" s="75"/>
      <c r="D532" s="75"/>
      <c r="E532" s="75"/>
      <c r="F532" s="76"/>
      <c r="G532" s="41" t="s">
        <v>455</v>
      </c>
      <c r="H532" s="41" t="s">
        <v>459</v>
      </c>
      <c r="I532" s="41"/>
      <c r="J532" s="41"/>
      <c r="K532" s="77">
        <f>K533+K534</f>
        <v>313.5</v>
      </c>
      <c r="L532" s="77"/>
    </row>
    <row r="533" spans="1:12">
      <c r="A533" s="44" t="s">
        <v>286</v>
      </c>
      <c r="B533" s="75"/>
      <c r="C533" s="75"/>
      <c r="D533" s="75"/>
      <c r="E533" s="75"/>
      <c r="F533" s="76"/>
      <c r="G533" s="27" t="s">
        <v>456</v>
      </c>
      <c r="H533" s="27" t="s">
        <v>460</v>
      </c>
      <c r="I533" s="27"/>
      <c r="J533" s="27"/>
      <c r="K533" s="77"/>
      <c r="L533" s="77"/>
    </row>
    <row r="534" spans="1:12">
      <c r="A534" s="44" t="s">
        <v>199</v>
      </c>
      <c r="B534" s="25"/>
      <c r="C534" s="25"/>
      <c r="D534" s="25"/>
      <c r="E534" s="25"/>
      <c r="F534" s="26"/>
      <c r="G534" s="27" t="s">
        <v>455</v>
      </c>
      <c r="H534" s="27" t="s">
        <v>461</v>
      </c>
      <c r="I534" s="27"/>
      <c r="J534" s="48"/>
      <c r="K534" s="79">
        <f>K535</f>
        <v>313.5</v>
      </c>
      <c r="L534" s="77"/>
    </row>
    <row r="535" spans="1:12">
      <c r="A535" s="44" t="s">
        <v>367</v>
      </c>
      <c r="B535" s="25"/>
      <c r="C535" s="25"/>
      <c r="D535" s="25"/>
      <c r="E535" s="25"/>
      <c r="F535" s="26"/>
      <c r="G535" s="27" t="s">
        <v>455</v>
      </c>
      <c r="H535" s="27" t="s">
        <v>461</v>
      </c>
      <c r="I535" s="27" t="s">
        <v>123</v>
      </c>
      <c r="J535" s="48" t="s">
        <v>338</v>
      </c>
      <c r="K535" s="79">
        <v>313.5</v>
      </c>
      <c r="L535" s="77"/>
    </row>
    <row r="536" spans="1:12">
      <c r="A536" s="40" t="s">
        <v>397</v>
      </c>
      <c r="B536" s="75"/>
      <c r="C536" s="75"/>
      <c r="D536" s="75"/>
      <c r="E536" s="75"/>
      <c r="F536" s="76"/>
      <c r="G536" s="41"/>
      <c r="H536" s="32"/>
      <c r="I536" s="41"/>
      <c r="J536" s="41"/>
      <c r="K536" s="77"/>
      <c r="L536" s="79"/>
    </row>
    <row r="537" spans="1:12">
      <c r="A537" s="40" t="s">
        <v>462</v>
      </c>
      <c r="B537" s="75"/>
      <c r="C537" s="75"/>
      <c r="D537" s="75"/>
      <c r="E537" s="75"/>
      <c r="F537" s="76"/>
      <c r="G537" s="41" t="s">
        <v>463</v>
      </c>
      <c r="H537" s="91"/>
      <c r="I537" s="41"/>
      <c r="J537" s="41"/>
      <c r="K537" s="77">
        <f>K539+K543</f>
        <v>605.20000000000005</v>
      </c>
      <c r="L537" s="79"/>
    </row>
    <row r="538" spans="1:12">
      <c r="A538" s="40" t="s">
        <v>280</v>
      </c>
      <c r="B538" s="75"/>
      <c r="C538" s="75"/>
      <c r="D538" s="75"/>
      <c r="E538" s="75"/>
      <c r="F538" s="76"/>
      <c r="G538" s="41"/>
      <c r="H538" s="91"/>
      <c r="I538" s="41"/>
      <c r="J538" s="41"/>
      <c r="K538" s="77"/>
      <c r="L538" s="79"/>
    </row>
    <row r="539" spans="1:12">
      <c r="A539" s="40" t="s">
        <v>281</v>
      </c>
      <c r="B539" s="75"/>
      <c r="C539" s="75"/>
      <c r="D539" s="75"/>
      <c r="E539" s="75"/>
      <c r="F539" s="76"/>
      <c r="G539" s="41" t="s">
        <v>463</v>
      </c>
      <c r="H539" s="41" t="s">
        <v>181</v>
      </c>
      <c r="I539" s="41" t="s">
        <v>123</v>
      </c>
      <c r="J539" s="89" t="s">
        <v>246</v>
      </c>
      <c r="K539" s="77">
        <f>K540</f>
        <v>554.20000000000005</v>
      </c>
      <c r="L539" s="79"/>
    </row>
    <row r="540" spans="1:12">
      <c r="A540" s="40" t="s">
        <v>182</v>
      </c>
      <c r="B540" s="75"/>
      <c r="C540" s="75"/>
      <c r="D540" s="75"/>
      <c r="E540" s="75"/>
      <c r="F540" s="76"/>
      <c r="G540" s="41" t="s">
        <v>463</v>
      </c>
      <c r="H540" s="41" t="s">
        <v>183</v>
      </c>
      <c r="I540" s="41" t="s">
        <v>123</v>
      </c>
      <c r="J540" s="89" t="s">
        <v>246</v>
      </c>
      <c r="K540" s="77">
        <f>K541</f>
        <v>554.20000000000005</v>
      </c>
      <c r="L540" s="79"/>
    </row>
    <row r="541" spans="1:12">
      <c r="A541" s="44" t="s">
        <v>184</v>
      </c>
      <c r="B541" s="75"/>
      <c r="C541" s="75"/>
      <c r="D541" s="75"/>
      <c r="E541" s="75"/>
      <c r="F541" s="76"/>
      <c r="G541" s="27" t="s">
        <v>463</v>
      </c>
      <c r="H541" s="27" t="s">
        <v>185</v>
      </c>
      <c r="I541" s="27" t="s">
        <v>123</v>
      </c>
      <c r="J541" s="93" t="s">
        <v>246</v>
      </c>
      <c r="K541" s="79">
        <v>554.20000000000005</v>
      </c>
      <c r="L541" s="79"/>
    </row>
    <row r="542" spans="1:12">
      <c r="A542" s="44" t="s">
        <v>283</v>
      </c>
      <c r="B542" s="75"/>
      <c r="C542" s="75"/>
      <c r="D542" s="75"/>
      <c r="E542" s="75"/>
      <c r="F542" s="76"/>
      <c r="G542" s="27" t="s">
        <v>463</v>
      </c>
      <c r="H542" s="27" t="s">
        <v>284</v>
      </c>
      <c r="I542" s="27" t="s">
        <v>123</v>
      </c>
      <c r="J542" s="90" t="s">
        <v>246</v>
      </c>
      <c r="K542" s="79"/>
      <c r="L542" s="79"/>
    </row>
    <row r="543" spans="1:12">
      <c r="A543" s="40" t="s">
        <v>285</v>
      </c>
      <c r="B543" s="75"/>
      <c r="C543" s="75"/>
      <c r="D543" s="75"/>
      <c r="E543" s="75"/>
      <c r="F543" s="76"/>
      <c r="G543" s="41" t="s">
        <v>463</v>
      </c>
      <c r="H543" s="41" t="s">
        <v>196</v>
      </c>
      <c r="I543" s="41" t="s">
        <v>123</v>
      </c>
      <c r="J543" s="89" t="s">
        <v>246</v>
      </c>
      <c r="K543" s="77">
        <f>K544</f>
        <v>51</v>
      </c>
      <c r="L543" s="79"/>
    </row>
    <row r="544" spans="1:12">
      <c r="A544" s="40" t="s">
        <v>197</v>
      </c>
      <c r="B544" s="75"/>
      <c r="C544" s="75"/>
      <c r="D544" s="75"/>
      <c r="E544" s="75"/>
      <c r="F544" s="76"/>
      <c r="G544" s="41" t="s">
        <v>463</v>
      </c>
      <c r="H544" s="41" t="s">
        <v>198</v>
      </c>
      <c r="I544" s="41" t="s">
        <v>123</v>
      </c>
      <c r="J544" s="89" t="s">
        <v>246</v>
      </c>
      <c r="K544" s="77">
        <f>K545+K546</f>
        <v>51</v>
      </c>
      <c r="L544" s="79"/>
    </row>
    <row r="545" spans="1:12">
      <c r="A545" s="44" t="s">
        <v>286</v>
      </c>
      <c r="B545" s="4"/>
      <c r="C545" s="4"/>
      <c r="D545" s="49"/>
      <c r="E545" s="49"/>
      <c r="F545" s="47"/>
      <c r="G545" s="27" t="s">
        <v>463</v>
      </c>
      <c r="H545" s="27" t="s">
        <v>287</v>
      </c>
      <c r="I545" s="48" t="s">
        <v>123</v>
      </c>
      <c r="J545" s="93" t="s">
        <v>246</v>
      </c>
      <c r="K545" s="38"/>
      <c r="L545" s="85"/>
    </row>
    <row r="546" spans="1:12">
      <c r="A546" s="44" t="s">
        <v>199</v>
      </c>
      <c r="B546" s="4"/>
      <c r="C546" s="4"/>
      <c r="D546" s="49"/>
      <c r="E546" s="49"/>
      <c r="F546" s="47"/>
      <c r="G546" s="27" t="s">
        <v>463</v>
      </c>
      <c r="H546" s="27" t="s">
        <v>200</v>
      </c>
      <c r="I546" s="48" t="s">
        <v>123</v>
      </c>
      <c r="J546" s="90" t="s">
        <v>246</v>
      </c>
      <c r="K546" s="83">
        <v>51</v>
      </c>
      <c r="L546" s="85"/>
    </row>
    <row r="547" spans="1:12">
      <c r="A547" s="40" t="s">
        <v>464</v>
      </c>
      <c r="B547" s="4"/>
      <c r="C547" s="4"/>
      <c r="D547" s="49"/>
      <c r="E547" s="49"/>
      <c r="F547" s="47"/>
      <c r="G547" s="27"/>
      <c r="H547" s="27"/>
      <c r="I547" s="48"/>
      <c r="J547" s="90"/>
      <c r="K547" s="83"/>
      <c r="L547" s="85"/>
    </row>
    <row r="548" spans="1:12">
      <c r="A548" s="40" t="s">
        <v>465</v>
      </c>
      <c r="B548" s="4"/>
      <c r="C548" s="4"/>
      <c r="D548" s="3"/>
      <c r="E548" s="3"/>
      <c r="F548" s="20"/>
      <c r="G548" s="41"/>
      <c r="H548" s="41"/>
      <c r="I548" s="21"/>
      <c r="J548" s="89"/>
      <c r="K548" s="82"/>
      <c r="L548" s="85"/>
    </row>
    <row r="549" spans="1:12">
      <c r="A549" s="40" t="s">
        <v>466</v>
      </c>
      <c r="B549" s="4"/>
      <c r="C549" s="4"/>
      <c r="D549" s="3"/>
      <c r="E549" s="3"/>
      <c r="F549" s="20"/>
      <c r="G549" s="41"/>
      <c r="H549" s="41"/>
      <c r="I549" s="21"/>
      <c r="J549" s="89"/>
      <c r="K549" s="82"/>
      <c r="L549" s="85"/>
    </row>
    <row r="550" spans="1:12">
      <c r="A550" s="40" t="s">
        <v>467</v>
      </c>
      <c r="B550" s="4"/>
      <c r="C550" s="4"/>
      <c r="D550" s="3"/>
      <c r="E550" s="3"/>
      <c r="F550" s="20"/>
      <c r="G550" s="41" t="s">
        <v>468</v>
      </c>
      <c r="H550" s="41"/>
      <c r="I550" s="21"/>
      <c r="J550" s="89"/>
      <c r="K550" s="82">
        <f>K551</f>
        <v>0.7</v>
      </c>
      <c r="L550" s="85"/>
    </row>
    <row r="551" spans="1:12">
      <c r="A551" s="40" t="s">
        <v>285</v>
      </c>
      <c r="B551" s="4"/>
      <c r="C551" s="4"/>
      <c r="D551" s="49"/>
      <c r="E551" s="49"/>
      <c r="F551" s="47"/>
      <c r="G551" s="41" t="s">
        <v>468</v>
      </c>
      <c r="H551" s="41" t="s">
        <v>196</v>
      </c>
      <c r="I551" s="21" t="s">
        <v>123</v>
      </c>
      <c r="J551" s="89" t="s">
        <v>246</v>
      </c>
      <c r="K551" s="82">
        <f>K552</f>
        <v>0.7</v>
      </c>
      <c r="L551" s="85"/>
    </row>
    <row r="552" spans="1:12">
      <c r="A552" s="40" t="s">
        <v>197</v>
      </c>
      <c r="B552" s="4"/>
      <c r="C552" s="4"/>
      <c r="D552" s="49"/>
      <c r="E552" s="49"/>
      <c r="F552" s="47"/>
      <c r="G552" s="41" t="s">
        <v>468</v>
      </c>
      <c r="H552" s="41" t="s">
        <v>198</v>
      </c>
      <c r="I552" s="21" t="s">
        <v>123</v>
      </c>
      <c r="J552" s="89" t="s">
        <v>246</v>
      </c>
      <c r="K552" s="82">
        <f>K553</f>
        <v>0.7</v>
      </c>
      <c r="L552" s="85"/>
    </row>
    <row r="553" spans="1:12">
      <c r="A553" s="44" t="s">
        <v>199</v>
      </c>
      <c r="B553" s="4"/>
      <c r="C553" s="4"/>
      <c r="D553" s="49"/>
      <c r="E553" s="49"/>
      <c r="F553" s="47"/>
      <c r="G553" s="27" t="s">
        <v>468</v>
      </c>
      <c r="H553" s="27" t="s">
        <v>200</v>
      </c>
      <c r="I553" s="48" t="s">
        <v>123</v>
      </c>
      <c r="J553" s="90" t="s">
        <v>246</v>
      </c>
      <c r="K553" s="83">
        <v>0.7</v>
      </c>
      <c r="L553" s="85"/>
    </row>
    <row r="554" spans="1:12">
      <c r="A554" s="40"/>
      <c r="B554" s="3"/>
      <c r="C554" s="3"/>
      <c r="D554" s="3"/>
      <c r="E554" s="3"/>
      <c r="F554" s="20"/>
      <c r="G554" s="32"/>
      <c r="H554" s="32"/>
      <c r="I554" s="32"/>
      <c r="J554" s="32"/>
      <c r="K554" s="85"/>
      <c r="L554" s="85"/>
    </row>
    <row r="555" spans="1:12">
      <c r="A555" s="97"/>
      <c r="B555" s="15"/>
      <c r="C555" s="15"/>
      <c r="D555" s="15"/>
      <c r="E555" s="15"/>
      <c r="F555" s="98"/>
      <c r="G555" s="99"/>
      <c r="H555" s="99"/>
      <c r="I555" s="99"/>
      <c r="J555" s="99"/>
      <c r="K555" s="100"/>
      <c r="L555" s="85"/>
    </row>
    <row r="556" spans="1:12">
      <c r="A556" s="101" t="s">
        <v>469</v>
      </c>
      <c r="B556" s="102"/>
      <c r="C556" s="102"/>
      <c r="D556" s="102"/>
      <c r="E556" s="102"/>
      <c r="F556" s="103"/>
      <c r="G556" s="104"/>
      <c r="H556" s="104"/>
      <c r="I556" s="104"/>
      <c r="J556" s="104"/>
      <c r="K556" s="105">
        <f>K13+K124+K131+K191+K205+K261+K274+K283+K298+K305+K313+K339+K503</f>
        <v>280324.40000000002</v>
      </c>
      <c r="L556" s="85"/>
    </row>
    <row r="557" spans="1:12">
      <c r="A557" s="40"/>
      <c r="B557" s="3"/>
      <c r="C557" s="3"/>
      <c r="D557" s="3"/>
      <c r="E557" s="3"/>
      <c r="F557" s="106"/>
      <c r="G557" s="107"/>
      <c r="H557" s="107"/>
      <c r="I557" s="107"/>
      <c r="J557" s="107"/>
      <c r="K557" s="108"/>
      <c r="L557" s="108"/>
    </row>
    <row r="558" spans="1:12">
      <c r="A558" s="40"/>
      <c r="B558" s="3"/>
      <c r="C558" s="3"/>
      <c r="D558" s="3"/>
      <c r="E558" s="3"/>
      <c r="F558" s="106"/>
      <c r="G558" s="107"/>
      <c r="H558" s="107"/>
      <c r="I558" s="107"/>
      <c r="J558" s="107"/>
      <c r="K558" s="108"/>
      <c r="L558" s="108"/>
    </row>
    <row r="559" spans="1:12">
      <c r="A559" s="1"/>
      <c r="B559" s="4"/>
      <c r="C559" s="4"/>
      <c r="D559" s="4"/>
      <c r="E559" s="4"/>
      <c r="F559" s="109"/>
      <c r="G559" s="109" t="s">
        <v>470</v>
      </c>
      <c r="H559" s="4"/>
      <c r="I559" s="4"/>
      <c r="J559" s="4"/>
      <c r="K559" s="4"/>
      <c r="L559" s="108"/>
    </row>
    <row r="560" spans="1:12">
      <c r="A560" s="1"/>
      <c r="B560" s="4"/>
      <c r="C560" s="4"/>
      <c r="D560" s="4"/>
      <c r="E560" s="4"/>
      <c r="F560" s="109"/>
      <c r="G560" s="109" t="s">
        <v>1</v>
      </c>
      <c r="H560" s="4"/>
      <c r="I560" s="4"/>
      <c r="J560" s="4"/>
      <c r="K560" s="4"/>
      <c r="L560" s="110"/>
    </row>
    <row r="561" spans="1:12">
      <c r="A561" s="1"/>
      <c r="B561" s="4"/>
      <c r="C561" s="4"/>
      <c r="D561" s="4"/>
      <c r="E561" s="4"/>
      <c r="F561" s="109"/>
      <c r="G561" s="109" t="s">
        <v>2</v>
      </c>
      <c r="H561" s="4"/>
      <c r="I561" s="4"/>
      <c r="J561" s="4"/>
      <c r="K561" s="4"/>
      <c r="L561" s="110"/>
    </row>
    <row r="562" spans="1:12">
      <c r="A562" s="1"/>
      <c r="B562" s="4"/>
      <c r="C562" s="4"/>
      <c r="D562" s="4"/>
      <c r="E562" s="4"/>
      <c r="F562" s="109"/>
      <c r="G562" s="109" t="s">
        <v>3</v>
      </c>
      <c r="H562" s="4"/>
      <c r="I562" s="4"/>
      <c r="J562" s="4"/>
      <c r="K562" s="4"/>
      <c r="L562" s="108"/>
    </row>
    <row r="563" spans="1:12">
      <c r="A563" s="1"/>
      <c r="B563" s="4"/>
      <c r="C563" s="4"/>
      <c r="D563" s="4"/>
      <c r="E563" s="4"/>
      <c r="F563" s="109"/>
      <c r="G563" s="109" t="s">
        <v>99</v>
      </c>
      <c r="H563" s="4"/>
      <c r="I563" s="4"/>
      <c r="J563" s="4"/>
      <c r="K563" s="4"/>
      <c r="L563" s="108"/>
    </row>
    <row r="564" spans="1:12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08"/>
    </row>
    <row r="565" spans="1:12" ht="60" customHeight="1">
      <c r="A565" s="5"/>
      <c r="B565" s="236" t="s">
        <v>471</v>
      </c>
      <c r="C565" s="236"/>
      <c r="D565" s="236"/>
      <c r="E565" s="236"/>
      <c r="F565" s="236"/>
      <c r="G565" s="236"/>
      <c r="H565" s="236"/>
      <c r="I565" s="236"/>
      <c r="J565" s="3"/>
      <c r="K565" s="4"/>
      <c r="L565" s="39"/>
    </row>
    <row r="566" spans="1:12">
      <c r="A566" s="5"/>
      <c r="B566" s="3"/>
      <c r="C566" s="4"/>
      <c r="D566" s="3"/>
      <c r="E566" s="4"/>
      <c r="F566" s="4"/>
      <c r="G566" s="3"/>
      <c r="H566" s="25"/>
      <c r="I566" s="3"/>
      <c r="J566" s="25" t="s">
        <v>7</v>
      </c>
      <c r="K566" s="4"/>
      <c r="L566" s="39"/>
    </row>
    <row r="567" spans="1:12">
      <c r="A567" s="65"/>
      <c r="B567" s="66"/>
      <c r="C567" s="66"/>
      <c r="D567" s="66"/>
      <c r="E567" s="66"/>
      <c r="F567" s="67"/>
      <c r="G567" s="68" t="s">
        <v>101</v>
      </c>
      <c r="H567" s="69" t="s">
        <v>102</v>
      </c>
      <c r="I567" s="70" t="s">
        <v>103</v>
      </c>
      <c r="J567" s="70" t="s">
        <v>104</v>
      </c>
      <c r="K567" s="71">
        <v>2016</v>
      </c>
      <c r="L567" s="71">
        <v>2017</v>
      </c>
    </row>
    <row r="568" spans="1:12">
      <c r="A568" s="14"/>
      <c r="B568" s="15"/>
      <c r="C568" s="15"/>
      <c r="D568" s="15"/>
      <c r="E568" s="15"/>
      <c r="F568" s="16"/>
      <c r="G568" s="73"/>
      <c r="H568" s="17"/>
      <c r="I568" s="17"/>
      <c r="J568" s="17"/>
      <c r="K568" s="18"/>
      <c r="L568" s="18"/>
    </row>
    <row r="569" spans="1:12">
      <c r="A569" s="19" t="s">
        <v>106</v>
      </c>
      <c r="B569" s="3"/>
      <c r="C569" s="3"/>
      <c r="D569" s="3"/>
      <c r="E569" s="3"/>
      <c r="F569" s="20"/>
      <c r="G569" s="21"/>
      <c r="H569" s="21"/>
      <c r="I569" s="21"/>
      <c r="J569" s="21"/>
      <c r="K569" s="22"/>
      <c r="L569" s="22"/>
    </row>
    <row r="570" spans="1:12">
      <c r="A570" s="19" t="s">
        <v>107</v>
      </c>
      <c r="B570" s="3"/>
      <c r="C570" s="3"/>
      <c r="D570" s="3"/>
      <c r="E570" s="3"/>
      <c r="F570" s="20"/>
      <c r="G570" s="21"/>
      <c r="H570" s="21"/>
      <c r="I570" s="21"/>
      <c r="J570" s="21"/>
      <c r="K570" s="22"/>
      <c r="L570" s="22"/>
    </row>
    <row r="571" spans="1:12">
      <c r="A571" s="19" t="s">
        <v>108</v>
      </c>
      <c r="B571" s="3"/>
      <c r="C571" s="3"/>
      <c r="D571" s="3"/>
      <c r="E571" s="3"/>
      <c r="F571" s="20"/>
      <c r="G571" s="21" t="s">
        <v>109</v>
      </c>
      <c r="H571" s="21"/>
      <c r="I571" s="21"/>
      <c r="J571" s="21"/>
      <c r="K571" s="22">
        <f>K573+K596+K647+K659</f>
        <v>242319.7</v>
      </c>
      <c r="L571" s="22">
        <f>L573+L596+L647+L659</f>
        <v>234656.7</v>
      </c>
    </row>
    <row r="572" spans="1:12">
      <c r="A572" s="19" t="s">
        <v>110</v>
      </c>
      <c r="B572" s="3"/>
      <c r="C572" s="3"/>
      <c r="D572" s="3"/>
      <c r="E572" s="3"/>
      <c r="F572" s="20"/>
      <c r="G572" s="21"/>
      <c r="H572" s="21"/>
      <c r="I572" s="21"/>
      <c r="J572" s="21"/>
      <c r="K572" s="22"/>
      <c r="L572" s="22"/>
    </row>
    <row r="573" spans="1:12">
      <c r="A573" s="19" t="s">
        <v>111</v>
      </c>
      <c r="B573" s="3"/>
      <c r="C573" s="3"/>
      <c r="D573" s="3"/>
      <c r="E573" s="3"/>
      <c r="F573" s="20"/>
      <c r="G573" s="74" t="s">
        <v>112</v>
      </c>
      <c r="H573" s="21"/>
      <c r="I573" s="21"/>
      <c r="J573" s="21"/>
      <c r="K573" s="22">
        <f>K574+K580+K585+K590</f>
        <v>46221.8</v>
      </c>
      <c r="L573" s="22">
        <f>L574+L580+L585+L590</f>
        <v>48377</v>
      </c>
    </row>
    <row r="574" spans="1:12">
      <c r="A574" s="40" t="s">
        <v>113</v>
      </c>
      <c r="B574" s="75"/>
      <c r="C574" s="75"/>
      <c r="D574" s="75"/>
      <c r="E574" s="75"/>
      <c r="F574" s="76"/>
      <c r="G574" s="41" t="s">
        <v>114</v>
      </c>
      <c r="H574" s="41" t="s">
        <v>115</v>
      </c>
      <c r="I574" s="41"/>
      <c r="J574" s="41"/>
      <c r="K574" s="42">
        <f>K575</f>
        <v>1799</v>
      </c>
      <c r="L574" s="42">
        <f>L575</f>
        <v>1799</v>
      </c>
    </row>
    <row r="575" spans="1:12">
      <c r="A575" s="40" t="s">
        <v>116</v>
      </c>
      <c r="B575" s="75"/>
      <c r="C575" s="75"/>
      <c r="D575" s="75"/>
      <c r="E575" s="75"/>
      <c r="F575" s="76"/>
      <c r="G575" s="41" t="s">
        <v>114</v>
      </c>
      <c r="H575" s="41" t="s">
        <v>117</v>
      </c>
      <c r="I575" s="41"/>
      <c r="J575" s="41"/>
      <c r="K575" s="42">
        <f>K577</f>
        <v>1799</v>
      </c>
      <c r="L575" s="42">
        <f>L577</f>
        <v>1799</v>
      </c>
    </row>
    <row r="576" spans="1:12">
      <c r="A576" s="44" t="s">
        <v>118</v>
      </c>
      <c r="B576" s="25"/>
      <c r="C576" s="25"/>
      <c r="D576" s="25"/>
      <c r="E576" s="25"/>
      <c r="F576" s="26"/>
      <c r="G576" s="27"/>
      <c r="H576" s="27"/>
      <c r="I576" s="27"/>
      <c r="J576" s="27"/>
      <c r="K576" s="28"/>
      <c r="L576" s="28"/>
    </row>
    <row r="577" spans="1:12">
      <c r="A577" s="44" t="s">
        <v>119</v>
      </c>
      <c r="B577" s="25"/>
      <c r="C577" s="25"/>
      <c r="D577" s="25"/>
      <c r="E577" s="25"/>
      <c r="F577" s="26"/>
      <c r="G577" s="27" t="s">
        <v>114</v>
      </c>
      <c r="H577" s="27" t="s">
        <v>120</v>
      </c>
      <c r="I577" s="27"/>
      <c r="J577" s="27"/>
      <c r="K577" s="28">
        <f>K578</f>
        <v>1799</v>
      </c>
      <c r="L577" s="28">
        <f>L578</f>
        <v>1799</v>
      </c>
    </row>
    <row r="578" spans="1:12">
      <c r="A578" s="44" t="s">
        <v>121</v>
      </c>
      <c r="B578" s="25"/>
      <c r="C578" s="25"/>
      <c r="D578" s="25"/>
      <c r="E578" s="25"/>
      <c r="F578" s="26"/>
      <c r="G578" s="27" t="s">
        <v>114</v>
      </c>
      <c r="H578" s="27" t="s">
        <v>120</v>
      </c>
      <c r="I578" s="27" t="s">
        <v>122</v>
      </c>
      <c r="J578" s="27" t="s">
        <v>123</v>
      </c>
      <c r="K578" s="28">
        <v>1799</v>
      </c>
      <c r="L578" s="28">
        <v>1799</v>
      </c>
    </row>
    <row r="579" spans="1:12">
      <c r="A579" s="40" t="s">
        <v>124</v>
      </c>
      <c r="B579" s="75"/>
      <c r="C579" s="75"/>
      <c r="D579" s="75"/>
      <c r="E579" s="75"/>
      <c r="F579" s="76"/>
      <c r="G579" s="41"/>
      <c r="H579" s="41"/>
      <c r="I579" s="41"/>
      <c r="J579" s="41"/>
      <c r="K579" s="42"/>
      <c r="L579" s="42"/>
    </row>
    <row r="580" spans="1:12">
      <c r="A580" s="40" t="s">
        <v>125</v>
      </c>
      <c r="B580" s="75"/>
      <c r="C580" s="75"/>
      <c r="D580" s="75"/>
      <c r="E580" s="75"/>
      <c r="F580" s="76"/>
      <c r="G580" s="41" t="s">
        <v>126</v>
      </c>
      <c r="H580" s="41" t="s">
        <v>115</v>
      </c>
      <c r="I580" s="41"/>
      <c r="J580" s="41"/>
      <c r="K580" s="42">
        <f t="shared" ref="K580:L582" si="0">K581</f>
        <v>350</v>
      </c>
      <c r="L580" s="42">
        <f t="shared" si="0"/>
        <v>350</v>
      </c>
    </row>
    <row r="581" spans="1:12">
      <c r="A581" s="40" t="s">
        <v>116</v>
      </c>
      <c r="B581" s="75"/>
      <c r="C581" s="75"/>
      <c r="D581" s="75"/>
      <c r="E581" s="75"/>
      <c r="F581" s="76"/>
      <c r="G581" s="41" t="s">
        <v>126</v>
      </c>
      <c r="H581" s="41" t="s">
        <v>117</v>
      </c>
      <c r="I581" s="41"/>
      <c r="J581" s="41"/>
      <c r="K581" s="42">
        <f t="shared" si="0"/>
        <v>350</v>
      </c>
      <c r="L581" s="42">
        <f t="shared" si="0"/>
        <v>350</v>
      </c>
    </row>
    <row r="582" spans="1:12">
      <c r="A582" s="44" t="s">
        <v>127</v>
      </c>
      <c r="B582" s="75"/>
      <c r="C582" s="75"/>
      <c r="D582" s="75"/>
      <c r="E582" s="75"/>
      <c r="F582" s="76"/>
      <c r="G582" s="27" t="s">
        <v>126</v>
      </c>
      <c r="H582" s="27" t="s">
        <v>128</v>
      </c>
      <c r="I582" s="27"/>
      <c r="J582" s="27"/>
      <c r="K582" s="28">
        <f t="shared" si="0"/>
        <v>350</v>
      </c>
      <c r="L582" s="28">
        <f t="shared" si="0"/>
        <v>350</v>
      </c>
    </row>
    <row r="583" spans="1:12">
      <c r="A583" s="44" t="s">
        <v>121</v>
      </c>
      <c r="B583" s="75"/>
      <c r="C583" s="75"/>
      <c r="D583" s="75"/>
      <c r="E583" s="75"/>
      <c r="F583" s="76"/>
      <c r="G583" s="27" t="s">
        <v>126</v>
      </c>
      <c r="H583" s="27" t="s">
        <v>128</v>
      </c>
      <c r="I583" s="27" t="s">
        <v>122</v>
      </c>
      <c r="J583" s="27" t="s">
        <v>123</v>
      </c>
      <c r="K583" s="28">
        <v>350</v>
      </c>
      <c r="L583" s="28">
        <v>350</v>
      </c>
    </row>
    <row r="584" spans="1:12">
      <c r="A584" s="40" t="s">
        <v>129</v>
      </c>
      <c r="B584" s="75"/>
      <c r="C584" s="75"/>
      <c r="D584" s="75"/>
      <c r="E584" s="75"/>
      <c r="F584" s="76"/>
      <c r="G584" s="41"/>
      <c r="H584" s="41"/>
      <c r="I584" s="41"/>
      <c r="J584" s="41"/>
      <c r="K584" s="42"/>
      <c r="L584" s="42"/>
    </row>
    <row r="585" spans="1:12">
      <c r="A585" s="40" t="s">
        <v>130</v>
      </c>
      <c r="B585" s="75"/>
      <c r="C585" s="75"/>
      <c r="D585" s="75"/>
      <c r="E585" s="75"/>
      <c r="F585" s="76"/>
      <c r="G585" s="41" t="s">
        <v>131</v>
      </c>
      <c r="H585" s="41" t="s">
        <v>115</v>
      </c>
      <c r="I585" s="41"/>
      <c r="J585" s="41"/>
      <c r="K585" s="42">
        <f t="shared" ref="K585:L587" si="1">K586</f>
        <v>491</v>
      </c>
      <c r="L585" s="42">
        <f t="shared" si="1"/>
        <v>491</v>
      </c>
    </row>
    <row r="586" spans="1:12">
      <c r="A586" s="40" t="s">
        <v>116</v>
      </c>
      <c r="B586" s="75"/>
      <c r="C586" s="75"/>
      <c r="D586" s="75"/>
      <c r="E586" s="75"/>
      <c r="F586" s="76"/>
      <c r="G586" s="41" t="s">
        <v>131</v>
      </c>
      <c r="H586" s="41" t="s">
        <v>117</v>
      </c>
      <c r="I586" s="41"/>
      <c r="J586" s="41"/>
      <c r="K586" s="42">
        <f t="shared" si="1"/>
        <v>491</v>
      </c>
      <c r="L586" s="42">
        <f t="shared" si="1"/>
        <v>491</v>
      </c>
    </row>
    <row r="587" spans="1:12">
      <c r="A587" s="44" t="s">
        <v>127</v>
      </c>
      <c r="B587" s="75"/>
      <c r="C587" s="75"/>
      <c r="D587" s="75"/>
      <c r="E587" s="75"/>
      <c r="F587" s="76"/>
      <c r="G587" s="27" t="s">
        <v>131</v>
      </c>
      <c r="H587" s="27" t="s">
        <v>128</v>
      </c>
      <c r="I587" s="27"/>
      <c r="J587" s="27"/>
      <c r="K587" s="28">
        <f t="shared" si="1"/>
        <v>491</v>
      </c>
      <c r="L587" s="28">
        <f t="shared" si="1"/>
        <v>491</v>
      </c>
    </row>
    <row r="588" spans="1:12">
      <c r="A588" s="44" t="s">
        <v>121</v>
      </c>
      <c r="B588" s="75"/>
      <c r="C588" s="75"/>
      <c r="D588" s="75"/>
      <c r="E588" s="75"/>
      <c r="F588" s="76"/>
      <c r="G588" s="27" t="s">
        <v>131</v>
      </c>
      <c r="H588" s="27" t="s">
        <v>128</v>
      </c>
      <c r="I588" s="27" t="s">
        <v>122</v>
      </c>
      <c r="J588" s="27" t="s">
        <v>123</v>
      </c>
      <c r="K588" s="28">
        <v>491</v>
      </c>
      <c r="L588" s="28">
        <v>491</v>
      </c>
    </row>
    <row r="589" spans="1:12">
      <c r="A589" s="40" t="s">
        <v>132</v>
      </c>
      <c r="B589" s="75"/>
      <c r="C589" s="75"/>
      <c r="D589" s="75"/>
      <c r="E589" s="75"/>
      <c r="F589" s="76"/>
      <c r="G589" s="41"/>
      <c r="H589" s="41"/>
      <c r="I589" s="41"/>
      <c r="J589" s="41"/>
      <c r="K589" s="42"/>
      <c r="L589" s="42"/>
    </row>
    <row r="590" spans="1:12">
      <c r="A590" s="40" t="s">
        <v>133</v>
      </c>
      <c r="B590" s="75"/>
      <c r="C590" s="75"/>
      <c r="D590" s="75"/>
      <c r="E590" s="75"/>
      <c r="F590" s="76"/>
      <c r="G590" s="41" t="s">
        <v>134</v>
      </c>
      <c r="H590" s="41" t="s">
        <v>115</v>
      </c>
      <c r="I590" s="41"/>
      <c r="J590" s="41"/>
      <c r="K590" s="42">
        <f>K591</f>
        <v>43581.8</v>
      </c>
      <c r="L590" s="42">
        <f>L591</f>
        <v>45737</v>
      </c>
    </row>
    <row r="591" spans="1:12">
      <c r="A591" s="40" t="s">
        <v>116</v>
      </c>
      <c r="B591" s="75"/>
      <c r="C591" s="75"/>
      <c r="D591" s="75"/>
      <c r="E591" s="75"/>
      <c r="F591" s="76"/>
      <c r="G591" s="41" t="s">
        <v>135</v>
      </c>
      <c r="H591" s="41" t="s">
        <v>117</v>
      </c>
      <c r="I591" s="41"/>
      <c r="J591" s="41"/>
      <c r="K591" s="42">
        <f>K593</f>
        <v>43581.8</v>
      </c>
      <c r="L591" s="42">
        <f>L593</f>
        <v>45737</v>
      </c>
    </row>
    <row r="592" spans="1:12">
      <c r="A592" s="44" t="s">
        <v>118</v>
      </c>
      <c r="B592" s="75"/>
      <c r="C592" s="75"/>
      <c r="D592" s="75"/>
      <c r="E592" s="75"/>
      <c r="F592" s="76"/>
      <c r="G592" s="41"/>
      <c r="H592" s="41"/>
      <c r="I592" s="41"/>
      <c r="J592" s="41"/>
      <c r="K592" s="42"/>
      <c r="L592" s="42"/>
    </row>
    <row r="593" spans="1:12">
      <c r="A593" s="44" t="s">
        <v>119</v>
      </c>
      <c r="B593" s="75"/>
      <c r="C593" s="75"/>
      <c r="D593" s="75"/>
      <c r="E593" s="75"/>
      <c r="F593" s="76"/>
      <c r="G593" s="27" t="s">
        <v>136</v>
      </c>
      <c r="H593" s="27" t="s">
        <v>120</v>
      </c>
      <c r="I593" s="27"/>
      <c r="J593" s="27"/>
      <c r="K593" s="28">
        <f>K594</f>
        <v>43581.8</v>
      </c>
      <c r="L593" s="28">
        <f>L594</f>
        <v>45737</v>
      </c>
    </row>
    <row r="594" spans="1:12">
      <c r="A594" s="44" t="s">
        <v>121</v>
      </c>
      <c r="B594" s="75"/>
      <c r="C594" s="75"/>
      <c r="D594" s="75"/>
      <c r="E594" s="75"/>
      <c r="F594" s="76"/>
      <c r="G594" s="27" t="s">
        <v>136</v>
      </c>
      <c r="H594" s="27" t="s">
        <v>120</v>
      </c>
      <c r="I594" s="27" t="s">
        <v>122</v>
      </c>
      <c r="J594" s="27" t="s">
        <v>123</v>
      </c>
      <c r="K594" s="28">
        <v>43581.8</v>
      </c>
      <c r="L594" s="28">
        <v>45737</v>
      </c>
    </row>
    <row r="595" spans="1:12">
      <c r="A595" s="40" t="s">
        <v>137</v>
      </c>
      <c r="B595" s="25"/>
      <c r="C595" s="25"/>
      <c r="D595" s="25"/>
      <c r="E595" s="25"/>
      <c r="F595" s="26"/>
      <c r="G595" s="27"/>
      <c r="H595" s="27"/>
      <c r="I595" s="27"/>
      <c r="J595" s="27"/>
      <c r="K595" s="28"/>
      <c r="L595" s="28"/>
    </row>
    <row r="596" spans="1:12">
      <c r="A596" s="40" t="s">
        <v>138</v>
      </c>
      <c r="B596" s="25"/>
      <c r="C596" s="25"/>
      <c r="D596" s="25"/>
      <c r="E596" s="25"/>
      <c r="F596" s="26"/>
      <c r="G596" s="41" t="s">
        <v>139</v>
      </c>
      <c r="H596" s="41"/>
      <c r="I596" s="41"/>
      <c r="J596" s="41"/>
      <c r="K596" s="42">
        <f>K597+K603+K608+K613+K622+K627+K634+K617+K641</f>
        <v>189779.7</v>
      </c>
      <c r="L596" s="42">
        <f>L597+L603+L608+L613+L622+L627+L634+L617+L641</f>
        <v>179961.5</v>
      </c>
    </row>
    <row r="597" spans="1:12">
      <c r="A597" s="40" t="s">
        <v>140</v>
      </c>
      <c r="B597" s="75"/>
      <c r="C597" s="75"/>
      <c r="D597" s="75"/>
      <c r="E597" s="75"/>
      <c r="F597" s="76"/>
      <c r="G597" s="41" t="s">
        <v>141</v>
      </c>
      <c r="H597" s="41" t="s">
        <v>115</v>
      </c>
      <c r="I597" s="41"/>
      <c r="J597" s="41"/>
      <c r="K597" s="42">
        <f>K598</f>
        <v>41376.199999999997</v>
      </c>
      <c r="L597" s="42">
        <f>L598</f>
        <v>27626.9</v>
      </c>
    </row>
    <row r="598" spans="1:12">
      <c r="A598" s="40" t="s">
        <v>116</v>
      </c>
      <c r="B598" s="75"/>
      <c r="C598" s="75"/>
      <c r="D598" s="75"/>
      <c r="E598" s="75"/>
      <c r="F598" s="76"/>
      <c r="G598" s="41" t="s">
        <v>141</v>
      </c>
      <c r="H598" s="41" t="s">
        <v>117</v>
      </c>
      <c r="I598" s="41"/>
      <c r="J598" s="41"/>
      <c r="K598" s="42">
        <f>K600</f>
        <v>41376.199999999997</v>
      </c>
      <c r="L598" s="42">
        <f>L600</f>
        <v>27626.9</v>
      </c>
    </row>
    <row r="599" spans="1:12">
      <c r="A599" s="44" t="s">
        <v>118</v>
      </c>
      <c r="B599" s="75"/>
      <c r="C599" s="75"/>
      <c r="D599" s="75"/>
      <c r="E599" s="75"/>
      <c r="F599" s="76"/>
      <c r="G599" s="41"/>
      <c r="H599" s="41"/>
      <c r="I599" s="41"/>
      <c r="J599" s="41"/>
      <c r="K599" s="42"/>
      <c r="L599" s="42"/>
    </row>
    <row r="600" spans="1:12">
      <c r="A600" s="44" t="s">
        <v>119</v>
      </c>
      <c r="B600" s="75"/>
      <c r="C600" s="75"/>
      <c r="D600" s="75"/>
      <c r="E600" s="75"/>
      <c r="F600" s="76"/>
      <c r="G600" s="27" t="s">
        <v>141</v>
      </c>
      <c r="H600" s="27" t="s">
        <v>120</v>
      </c>
      <c r="I600" s="27"/>
      <c r="J600" s="27"/>
      <c r="K600" s="28">
        <f>K601</f>
        <v>41376.199999999997</v>
      </c>
      <c r="L600" s="28">
        <f>L601</f>
        <v>27626.9</v>
      </c>
    </row>
    <row r="601" spans="1:12">
      <c r="A601" s="44" t="s">
        <v>49</v>
      </c>
      <c r="B601" s="75"/>
      <c r="C601" s="75"/>
      <c r="D601" s="75"/>
      <c r="E601" s="75"/>
      <c r="F601" s="76"/>
      <c r="G601" s="27" t="s">
        <v>141</v>
      </c>
      <c r="H601" s="27" t="s">
        <v>120</v>
      </c>
      <c r="I601" s="27" t="s">
        <v>122</v>
      </c>
      <c r="J601" s="27" t="s">
        <v>142</v>
      </c>
      <c r="K601" s="28">
        <f>38266.5+1579+1537-6.3</f>
        <v>41376.199999999997</v>
      </c>
      <c r="L601" s="28">
        <f>23398.7+1609+1537+1082.2</f>
        <v>27626.9</v>
      </c>
    </row>
    <row r="602" spans="1:12">
      <c r="A602" s="40" t="s">
        <v>143</v>
      </c>
      <c r="B602" s="75"/>
      <c r="C602" s="75"/>
      <c r="D602" s="75"/>
      <c r="E602" s="75"/>
      <c r="F602" s="76"/>
      <c r="G602" s="41"/>
      <c r="H602" s="41"/>
      <c r="I602" s="41"/>
      <c r="J602" s="41"/>
      <c r="K602" s="42"/>
      <c r="L602" s="42"/>
    </row>
    <row r="603" spans="1:12">
      <c r="A603" s="40" t="s">
        <v>125</v>
      </c>
      <c r="B603" s="75"/>
      <c r="C603" s="75"/>
      <c r="D603" s="75"/>
      <c r="E603" s="75"/>
      <c r="F603" s="76"/>
      <c r="G603" s="41" t="s">
        <v>144</v>
      </c>
      <c r="H603" s="41" t="s">
        <v>115</v>
      </c>
      <c r="I603" s="41"/>
      <c r="J603" s="41"/>
      <c r="K603" s="42">
        <f t="shared" ref="K603:L605" si="2">K604</f>
        <v>595</v>
      </c>
      <c r="L603" s="42">
        <f t="shared" si="2"/>
        <v>595</v>
      </c>
    </row>
    <row r="604" spans="1:12">
      <c r="A604" s="40" t="s">
        <v>116</v>
      </c>
      <c r="B604" s="75"/>
      <c r="C604" s="75"/>
      <c r="D604" s="75"/>
      <c r="E604" s="75"/>
      <c r="F604" s="76"/>
      <c r="G604" s="41" t="s">
        <v>144</v>
      </c>
      <c r="H604" s="41" t="s">
        <v>117</v>
      </c>
      <c r="I604" s="41"/>
      <c r="J604" s="41"/>
      <c r="K604" s="42">
        <f t="shared" si="2"/>
        <v>595</v>
      </c>
      <c r="L604" s="42">
        <f t="shared" si="2"/>
        <v>595</v>
      </c>
    </row>
    <row r="605" spans="1:12">
      <c r="A605" s="44" t="s">
        <v>127</v>
      </c>
      <c r="B605" s="75"/>
      <c r="C605" s="75"/>
      <c r="D605" s="75"/>
      <c r="E605" s="75"/>
      <c r="F605" s="76"/>
      <c r="G605" s="27" t="s">
        <v>144</v>
      </c>
      <c r="H605" s="27" t="s">
        <v>128</v>
      </c>
      <c r="I605" s="27"/>
      <c r="J605" s="27"/>
      <c r="K605" s="28">
        <f t="shared" si="2"/>
        <v>595</v>
      </c>
      <c r="L605" s="28">
        <f t="shared" si="2"/>
        <v>595</v>
      </c>
    </row>
    <row r="606" spans="1:12">
      <c r="A606" s="44" t="s">
        <v>49</v>
      </c>
      <c r="B606" s="75"/>
      <c r="C606" s="75"/>
      <c r="D606" s="75"/>
      <c r="E606" s="75"/>
      <c r="F606" s="76"/>
      <c r="G606" s="27" t="s">
        <v>144</v>
      </c>
      <c r="H606" s="27" t="s">
        <v>128</v>
      </c>
      <c r="I606" s="27" t="s">
        <v>122</v>
      </c>
      <c r="J606" s="27" t="s">
        <v>142</v>
      </c>
      <c r="K606" s="28">
        <v>595</v>
      </c>
      <c r="L606" s="28">
        <v>595</v>
      </c>
    </row>
    <row r="607" spans="1:12">
      <c r="A607" s="40" t="s">
        <v>145</v>
      </c>
      <c r="B607" s="75"/>
      <c r="C607" s="75"/>
      <c r="D607" s="75"/>
      <c r="E607" s="75"/>
      <c r="F607" s="76"/>
      <c r="G607" s="41"/>
      <c r="H607" s="41"/>
      <c r="I607" s="41"/>
      <c r="J607" s="41"/>
      <c r="K607" s="42"/>
      <c r="L607" s="42"/>
    </row>
    <row r="608" spans="1:12">
      <c r="A608" s="40" t="s">
        <v>125</v>
      </c>
      <c r="B608" s="75"/>
      <c r="C608" s="75"/>
      <c r="D608" s="75"/>
      <c r="E608" s="75"/>
      <c r="F608" s="76"/>
      <c r="G608" s="41" t="s">
        <v>146</v>
      </c>
      <c r="H608" s="41" t="s">
        <v>115</v>
      </c>
      <c r="I608" s="41"/>
      <c r="J608" s="41"/>
      <c r="K608" s="42">
        <f t="shared" ref="K608:L610" si="3">K609</f>
        <v>855</v>
      </c>
      <c r="L608" s="42">
        <f t="shared" si="3"/>
        <v>855</v>
      </c>
    </row>
    <row r="609" spans="1:12">
      <c r="A609" s="40" t="s">
        <v>116</v>
      </c>
      <c r="B609" s="75"/>
      <c r="C609" s="75"/>
      <c r="D609" s="75"/>
      <c r="E609" s="75"/>
      <c r="F609" s="76"/>
      <c r="G609" s="41" t="s">
        <v>146</v>
      </c>
      <c r="H609" s="41" t="s">
        <v>117</v>
      </c>
      <c r="I609" s="41"/>
      <c r="J609" s="41"/>
      <c r="K609" s="42">
        <f t="shared" si="3"/>
        <v>855</v>
      </c>
      <c r="L609" s="42">
        <f t="shared" si="3"/>
        <v>855</v>
      </c>
    </row>
    <row r="610" spans="1:12">
      <c r="A610" s="44" t="s">
        <v>127</v>
      </c>
      <c r="B610" s="75"/>
      <c r="C610" s="75"/>
      <c r="D610" s="75"/>
      <c r="E610" s="75"/>
      <c r="F610" s="76"/>
      <c r="G610" s="27" t="s">
        <v>146</v>
      </c>
      <c r="H610" s="27" t="s">
        <v>128</v>
      </c>
      <c r="I610" s="27"/>
      <c r="J610" s="27"/>
      <c r="K610" s="28">
        <f t="shared" si="3"/>
        <v>855</v>
      </c>
      <c r="L610" s="28">
        <f t="shared" si="3"/>
        <v>855</v>
      </c>
    </row>
    <row r="611" spans="1:12">
      <c r="A611" s="44" t="s">
        <v>49</v>
      </c>
      <c r="B611" s="75"/>
      <c r="C611" s="75"/>
      <c r="D611" s="75"/>
      <c r="E611" s="75"/>
      <c r="F611" s="76"/>
      <c r="G611" s="27" t="s">
        <v>146</v>
      </c>
      <c r="H611" s="27" t="s">
        <v>128</v>
      </c>
      <c r="I611" s="27" t="s">
        <v>122</v>
      </c>
      <c r="J611" s="27" t="s">
        <v>142</v>
      </c>
      <c r="K611" s="28">
        <v>855</v>
      </c>
      <c r="L611" s="28">
        <v>855</v>
      </c>
    </row>
    <row r="612" spans="1:12">
      <c r="A612" s="40" t="s">
        <v>147</v>
      </c>
      <c r="B612" s="75"/>
      <c r="C612" s="75"/>
      <c r="D612" s="75"/>
      <c r="E612" s="75"/>
      <c r="F612" s="76"/>
      <c r="G612" s="41"/>
      <c r="H612" s="41"/>
      <c r="I612" s="41"/>
      <c r="J612" s="41"/>
      <c r="K612" s="42"/>
      <c r="L612" s="42"/>
    </row>
    <row r="613" spans="1:12">
      <c r="A613" s="40" t="s">
        <v>148</v>
      </c>
      <c r="B613" s="75"/>
      <c r="C613" s="75"/>
      <c r="D613" s="75"/>
      <c r="E613" s="75"/>
      <c r="F613" s="76"/>
      <c r="G613" s="41" t="s">
        <v>149</v>
      </c>
      <c r="H613" s="41" t="s">
        <v>115</v>
      </c>
      <c r="I613" s="41"/>
      <c r="J613" s="41"/>
      <c r="K613" s="42">
        <f t="shared" ref="K613:L615" si="4">K614</f>
        <v>150</v>
      </c>
      <c r="L613" s="42">
        <f t="shared" si="4"/>
        <v>150</v>
      </c>
    </row>
    <row r="614" spans="1:12">
      <c r="A614" s="40" t="s">
        <v>116</v>
      </c>
      <c r="B614" s="75"/>
      <c r="C614" s="75"/>
      <c r="D614" s="75"/>
      <c r="E614" s="75"/>
      <c r="F614" s="76"/>
      <c r="G614" s="41" t="s">
        <v>149</v>
      </c>
      <c r="H614" s="41" t="s">
        <v>117</v>
      </c>
      <c r="I614" s="41"/>
      <c r="J614" s="41"/>
      <c r="K614" s="42">
        <f t="shared" si="4"/>
        <v>150</v>
      </c>
      <c r="L614" s="42">
        <f t="shared" si="4"/>
        <v>150</v>
      </c>
    </row>
    <row r="615" spans="1:12">
      <c r="A615" s="44" t="s">
        <v>127</v>
      </c>
      <c r="B615" s="75"/>
      <c r="C615" s="75"/>
      <c r="D615" s="75"/>
      <c r="E615" s="75"/>
      <c r="F615" s="76"/>
      <c r="G615" s="27" t="s">
        <v>149</v>
      </c>
      <c r="H615" s="27" t="s">
        <v>128</v>
      </c>
      <c r="I615" s="27"/>
      <c r="J615" s="27"/>
      <c r="K615" s="28">
        <f t="shared" si="4"/>
        <v>150</v>
      </c>
      <c r="L615" s="28">
        <f t="shared" si="4"/>
        <v>150</v>
      </c>
    </row>
    <row r="616" spans="1:12">
      <c r="A616" s="44" t="s">
        <v>49</v>
      </c>
      <c r="B616" s="75"/>
      <c r="C616" s="75"/>
      <c r="D616" s="75"/>
      <c r="E616" s="75"/>
      <c r="F616" s="76"/>
      <c r="G616" s="27" t="s">
        <v>149</v>
      </c>
      <c r="H616" s="27" t="s">
        <v>128</v>
      </c>
      <c r="I616" s="27" t="s">
        <v>122</v>
      </c>
      <c r="J616" s="27" t="s">
        <v>142</v>
      </c>
      <c r="K616" s="28">
        <v>150</v>
      </c>
      <c r="L616" s="28">
        <v>150</v>
      </c>
    </row>
    <row r="617" spans="1:12">
      <c r="A617" s="40" t="s">
        <v>150</v>
      </c>
      <c r="B617" s="75"/>
      <c r="C617" s="75"/>
      <c r="D617" s="75"/>
      <c r="E617" s="75"/>
      <c r="F617" s="76"/>
      <c r="G617" s="41" t="s">
        <v>151</v>
      </c>
      <c r="H617" s="41" t="s">
        <v>115</v>
      </c>
      <c r="I617" s="41"/>
      <c r="J617" s="41"/>
      <c r="K617" s="77">
        <f t="shared" ref="K617:L619" si="5">K618</f>
        <v>295</v>
      </c>
      <c r="L617" s="42">
        <f t="shared" si="5"/>
        <v>295</v>
      </c>
    </row>
    <row r="618" spans="1:12">
      <c r="A618" s="40" t="s">
        <v>116</v>
      </c>
      <c r="B618" s="75"/>
      <c r="C618" s="75"/>
      <c r="D618" s="75"/>
      <c r="E618" s="75"/>
      <c r="F618" s="76"/>
      <c r="G618" s="41" t="s">
        <v>151</v>
      </c>
      <c r="H618" s="41" t="s">
        <v>117</v>
      </c>
      <c r="I618" s="41"/>
      <c r="J618" s="41"/>
      <c r="K618" s="77">
        <f t="shared" si="5"/>
        <v>295</v>
      </c>
      <c r="L618" s="42">
        <f t="shared" si="5"/>
        <v>295</v>
      </c>
    </row>
    <row r="619" spans="1:12">
      <c r="A619" s="44" t="s">
        <v>127</v>
      </c>
      <c r="B619" s="75"/>
      <c r="C619" s="75"/>
      <c r="D619" s="75"/>
      <c r="E619" s="75"/>
      <c r="F619" s="76"/>
      <c r="G619" s="27" t="s">
        <v>151</v>
      </c>
      <c r="H619" s="27" t="s">
        <v>128</v>
      </c>
      <c r="I619" s="27"/>
      <c r="J619" s="27"/>
      <c r="K619" s="79">
        <f t="shared" si="5"/>
        <v>295</v>
      </c>
      <c r="L619" s="28">
        <f t="shared" si="5"/>
        <v>295</v>
      </c>
    </row>
    <row r="620" spans="1:12">
      <c r="A620" s="44" t="s">
        <v>49</v>
      </c>
      <c r="B620" s="75"/>
      <c r="C620" s="75"/>
      <c r="D620" s="75"/>
      <c r="E620" s="75"/>
      <c r="F620" s="76"/>
      <c r="G620" s="27" t="s">
        <v>151</v>
      </c>
      <c r="H620" s="27" t="s">
        <v>128</v>
      </c>
      <c r="I620" s="27" t="s">
        <v>122</v>
      </c>
      <c r="J620" s="27" t="s">
        <v>142</v>
      </c>
      <c r="K620" s="79">
        <v>295</v>
      </c>
      <c r="L620" s="28">
        <v>295</v>
      </c>
    </row>
    <row r="621" spans="1:12">
      <c r="A621" s="40" t="s">
        <v>152</v>
      </c>
      <c r="B621" s="75"/>
      <c r="C621" s="75"/>
      <c r="D621" s="75"/>
      <c r="E621" s="75"/>
      <c r="F621" s="76"/>
      <c r="G621" s="41"/>
      <c r="H621" s="41"/>
      <c r="I621" s="41"/>
      <c r="J621" s="41"/>
      <c r="K621" s="42"/>
      <c r="L621" s="42"/>
    </row>
    <row r="622" spans="1:12">
      <c r="A622" s="40" t="s">
        <v>153</v>
      </c>
      <c r="B622" s="75"/>
      <c r="C622" s="75"/>
      <c r="D622" s="75"/>
      <c r="E622" s="75"/>
      <c r="F622" s="76"/>
      <c r="G622" s="41" t="s">
        <v>154</v>
      </c>
      <c r="H622" s="41" t="s">
        <v>115</v>
      </c>
      <c r="I622" s="41"/>
      <c r="J622" s="41"/>
      <c r="K622" s="42">
        <f t="shared" ref="K622:L624" si="6">K623</f>
        <v>68</v>
      </c>
      <c r="L622" s="42">
        <f t="shared" si="6"/>
        <v>68</v>
      </c>
    </row>
    <row r="623" spans="1:12">
      <c r="A623" s="40" t="s">
        <v>116</v>
      </c>
      <c r="B623" s="75"/>
      <c r="C623" s="75"/>
      <c r="D623" s="75"/>
      <c r="E623" s="75"/>
      <c r="F623" s="76"/>
      <c r="G623" s="41" t="s">
        <v>154</v>
      </c>
      <c r="H623" s="41" t="s">
        <v>117</v>
      </c>
      <c r="I623" s="41"/>
      <c r="J623" s="41"/>
      <c r="K623" s="42">
        <f t="shared" si="6"/>
        <v>68</v>
      </c>
      <c r="L623" s="42">
        <f t="shared" si="6"/>
        <v>68</v>
      </c>
    </row>
    <row r="624" spans="1:12">
      <c r="A624" s="44" t="s">
        <v>127</v>
      </c>
      <c r="B624" s="25"/>
      <c r="C624" s="25"/>
      <c r="D624" s="25"/>
      <c r="E624" s="25"/>
      <c r="F624" s="26"/>
      <c r="G624" s="27" t="s">
        <v>154</v>
      </c>
      <c r="H624" s="27" t="s">
        <v>128</v>
      </c>
      <c r="I624" s="27"/>
      <c r="J624" s="27"/>
      <c r="K624" s="28">
        <f t="shared" si="6"/>
        <v>68</v>
      </c>
      <c r="L624" s="28">
        <f t="shared" si="6"/>
        <v>68</v>
      </c>
    </row>
    <row r="625" spans="1:12">
      <c r="A625" s="44" t="s">
        <v>49</v>
      </c>
      <c r="B625" s="25"/>
      <c r="C625" s="25"/>
      <c r="D625" s="25"/>
      <c r="E625" s="25"/>
      <c r="F625" s="26"/>
      <c r="G625" s="27" t="s">
        <v>154</v>
      </c>
      <c r="H625" s="27" t="s">
        <v>128</v>
      </c>
      <c r="I625" s="27" t="s">
        <v>122</v>
      </c>
      <c r="J625" s="27" t="s">
        <v>142</v>
      </c>
      <c r="K625" s="28">
        <v>68</v>
      </c>
      <c r="L625" s="28">
        <v>68</v>
      </c>
    </row>
    <row r="626" spans="1:12">
      <c r="A626" s="40" t="s">
        <v>155</v>
      </c>
      <c r="B626" s="25"/>
      <c r="C626" s="25"/>
      <c r="D626" s="25"/>
      <c r="E626" s="25"/>
      <c r="F626" s="26"/>
      <c r="G626" s="27"/>
      <c r="H626" s="27"/>
      <c r="I626" s="27"/>
      <c r="J626" s="27"/>
      <c r="K626" s="28"/>
      <c r="L626" s="28"/>
    </row>
    <row r="627" spans="1:12">
      <c r="A627" s="40" t="s">
        <v>156</v>
      </c>
      <c r="B627" s="25"/>
      <c r="C627" s="25"/>
      <c r="D627" s="25"/>
      <c r="E627" s="25"/>
      <c r="F627" s="26"/>
      <c r="G627" s="41" t="s">
        <v>157</v>
      </c>
      <c r="H627" s="41" t="s">
        <v>115</v>
      </c>
      <c r="I627" s="41"/>
      <c r="J627" s="41"/>
      <c r="K627" s="42">
        <f>K628</f>
        <v>1000</v>
      </c>
      <c r="L627" s="42">
        <f>L628</f>
        <v>1000</v>
      </c>
    </row>
    <row r="628" spans="1:12">
      <c r="A628" s="40" t="s">
        <v>116</v>
      </c>
      <c r="B628" s="25"/>
      <c r="C628" s="25"/>
      <c r="D628" s="25"/>
      <c r="E628" s="25"/>
      <c r="F628" s="26"/>
      <c r="G628" s="41" t="s">
        <v>157</v>
      </c>
      <c r="H628" s="41" t="s">
        <v>117</v>
      </c>
      <c r="I628" s="41"/>
      <c r="J628" s="41"/>
      <c r="K628" s="42">
        <f>K630</f>
        <v>1000</v>
      </c>
      <c r="L628" s="42">
        <f>L630</f>
        <v>1000</v>
      </c>
    </row>
    <row r="629" spans="1:12">
      <c r="A629" s="44" t="s">
        <v>118</v>
      </c>
      <c r="B629" s="25"/>
      <c r="C629" s="25"/>
      <c r="D629" s="25"/>
      <c r="E629" s="25"/>
      <c r="F629" s="26"/>
      <c r="G629" s="41"/>
      <c r="H629" s="41"/>
      <c r="I629" s="41"/>
      <c r="J629" s="41"/>
      <c r="K629" s="42"/>
      <c r="L629" s="42"/>
    </row>
    <row r="630" spans="1:12">
      <c r="A630" s="44" t="s">
        <v>119</v>
      </c>
      <c r="B630" s="25"/>
      <c r="C630" s="25"/>
      <c r="D630" s="25"/>
      <c r="E630" s="25"/>
      <c r="F630" s="26"/>
      <c r="G630" s="27" t="s">
        <v>157</v>
      </c>
      <c r="H630" s="27" t="s">
        <v>120</v>
      </c>
      <c r="I630" s="27"/>
      <c r="J630" s="27"/>
      <c r="K630" s="28">
        <f>K631</f>
        <v>1000</v>
      </c>
      <c r="L630" s="28">
        <f>L631</f>
        <v>1000</v>
      </c>
    </row>
    <row r="631" spans="1:12">
      <c r="A631" s="44" t="s">
        <v>49</v>
      </c>
      <c r="B631" s="25"/>
      <c r="C631" s="25"/>
      <c r="D631" s="25"/>
      <c r="E631" s="25"/>
      <c r="F631" s="26"/>
      <c r="G631" s="27" t="s">
        <v>157</v>
      </c>
      <c r="H631" s="27" t="s">
        <v>120</v>
      </c>
      <c r="I631" s="27" t="s">
        <v>122</v>
      </c>
      <c r="J631" s="27" t="s">
        <v>142</v>
      </c>
      <c r="K631" s="28">
        <v>1000</v>
      </c>
      <c r="L631" s="28">
        <v>1000</v>
      </c>
    </row>
    <row r="632" spans="1:12">
      <c r="A632" s="40" t="s">
        <v>132</v>
      </c>
      <c r="B632" s="25"/>
      <c r="C632" s="25"/>
      <c r="D632" s="25"/>
      <c r="E632" s="25"/>
      <c r="F632" s="26"/>
      <c r="G632" s="41"/>
      <c r="H632" s="41"/>
      <c r="I632" s="41"/>
      <c r="J632" s="41"/>
      <c r="K632" s="42"/>
      <c r="L632" s="42"/>
    </row>
    <row r="633" spans="1:12">
      <c r="A633" s="40" t="s">
        <v>158</v>
      </c>
      <c r="B633" s="25"/>
      <c r="C633" s="25"/>
      <c r="D633" s="25"/>
      <c r="E633" s="25"/>
      <c r="F633" s="26"/>
      <c r="G633" s="41"/>
      <c r="H633" s="41"/>
      <c r="I633" s="41"/>
      <c r="J633" s="41"/>
      <c r="K633" s="77"/>
      <c r="L633" s="42"/>
    </row>
    <row r="634" spans="1:12">
      <c r="A634" s="40" t="s">
        <v>159</v>
      </c>
      <c r="B634" s="25"/>
      <c r="C634" s="25"/>
      <c r="D634" s="25"/>
      <c r="E634" s="25"/>
      <c r="F634" s="26"/>
      <c r="G634" s="41" t="s">
        <v>139</v>
      </c>
      <c r="H634" s="41" t="s">
        <v>115</v>
      </c>
      <c r="I634" s="41"/>
      <c r="J634" s="41"/>
      <c r="K634" s="42">
        <f>K635</f>
        <v>137623.5</v>
      </c>
      <c r="L634" s="42">
        <f>L635</f>
        <v>145054.6</v>
      </c>
    </row>
    <row r="635" spans="1:12">
      <c r="A635" s="40" t="s">
        <v>116</v>
      </c>
      <c r="B635" s="25"/>
      <c r="C635" s="25"/>
      <c r="D635" s="25"/>
      <c r="E635" s="25"/>
      <c r="F635" s="26"/>
      <c r="G635" s="41" t="s">
        <v>160</v>
      </c>
      <c r="H635" s="41" t="s">
        <v>117</v>
      </c>
      <c r="I635" s="41"/>
      <c r="J635" s="41"/>
      <c r="K635" s="42">
        <f>K637</f>
        <v>137623.5</v>
      </c>
      <c r="L635" s="42">
        <f>L637</f>
        <v>145054.6</v>
      </c>
    </row>
    <row r="636" spans="1:12">
      <c r="A636" s="44" t="s">
        <v>118</v>
      </c>
      <c r="B636" s="25"/>
      <c r="C636" s="25"/>
      <c r="D636" s="25"/>
      <c r="E636" s="25"/>
      <c r="F636" s="26"/>
      <c r="G636" s="41"/>
      <c r="H636" s="41"/>
      <c r="I636" s="41"/>
      <c r="J636" s="41"/>
      <c r="K636" s="42"/>
      <c r="L636" s="42"/>
    </row>
    <row r="637" spans="1:12">
      <c r="A637" s="44" t="s">
        <v>119</v>
      </c>
      <c r="B637" s="25"/>
      <c r="C637" s="25"/>
      <c r="D637" s="25"/>
      <c r="E637" s="25"/>
      <c r="F637" s="26"/>
      <c r="G637" s="27" t="s">
        <v>160</v>
      </c>
      <c r="H637" s="27" t="s">
        <v>120</v>
      </c>
      <c r="I637" s="27"/>
      <c r="J637" s="27"/>
      <c r="K637" s="28">
        <f>K638</f>
        <v>137623.5</v>
      </c>
      <c r="L637" s="28">
        <f>L638</f>
        <v>145054.6</v>
      </c>
    </row>
    <row r="638" spans="1:12">
      <c r="A638" s="44" t="s">
        <v>49</v>
      </c>
      <c r="B638" s="25"/>
      <c r="C638" s="25"/>
      <c r="D638" s="25"/>
      <c r="E638" s="25"/>
      <c r="F638" s="26"/>
      <c r="G638" s="27" t="s">
        <v>160</v>
      </c>
      <c r="H638" s="27" t="s">
        <v>120</v>
      </c>
      <c r="I638" s="27" t="s">
        <v>122</v>
      </c>
      <c r="J638" s="27" t="s">
        <v>142</v>
      </c>
      <c r="K638" s="28">
        <v>137623.5</v>
      </c>
      <c r="L638" s="28">
        <v>145054.6</v>
      </c>
    </row>
    <row r="639" spans="1:12">
      <c r="A639" s="40" t="s">
        <v>161</v>
      </c>
      <c r="B639" s="25"/>
      <c r="C639" s="25"/>
      <c r="D639" s="25"/>
      <c r="E639" s="25"/>
      <c r="F639" s="26"/>
      <c r="G639" s="27"/>
      <c r="H639" s="27"/>
      <c r="I639" s="27"/>
      <c r="J639" s="27"/>
      <c r="K639" s="42"/>
      <c r="L639" s="42"/>
    </row>
    <row r="640" spans="1:12">
      <c r="A640" s="40" t="s">
        <v>162</v>
      </c>
      <c r="B640" s="75"/>
      <c r="C640" s="75"/>
      <c r="D640" s="75"/>
      <c r="E640" s="75"/>
      <c r="F640" s="76"/>
      <c r="G640" s="41"/>
      <c r="H640" s="41"/>
      <c r="I640" s="41"/>
      <c r="J640" s="41"/>
      <c r="K640" s="42"/>
      <c r="L640" s="42"/>
    </row>
    <row r="641" spans="1:12">
      <c r="A641" s="40" t="s">
        <v>163</v>
      </c>
      <c r="B641" s="75"/>
      <c r="C641" s="75"/>
      <c r="D641" s="75"/>
      <c r="E641" s="75"/>
      <c r="F641" s="76"/>
      <c r="G641" s="41" t="s">
        <v>164</v>
      </c>
      <c r="H641" s="41" t="s">
        <v>115</v>
      </c>
      <c r="I641" s="41"/>
      <c r="J641" s="41"/>
      <c r="K641" s="42">
        <f>K642</f>
        <v>7817</v>
      </c>
      <c r="L641" s="42">
        <f>L642</f>
        <v>4317</v>
      </c>
    </row>
    <row r="642" spans="1:12">
      <c r="A642" s="40" t="s">
        <v>116</v>
      </c>
      <c r="B642" s="75"/>
      <c r="C642" s="75"/>
      <c r="D642" s="75"/>
      <c r="E642" s="75"/>
      <c r="F642" s="76"/>
      <c r="G642" s="41" t="s">
        <v>164</v>
      </c>
      <c r="H642" s="41" t="s">
        <v>117</v>
      </c>
      <c r="I642" s="41"/>
      <c r="J642" s="41"/>
      <c r="K642" s="42">
        <f>K644</f>
        <v>7817</v>
      </c>
      <c r="L642" s="42">
        <f>L644</f>
        <v>4317</v>
      </c>
    </row>
    <row r="643" spans="1:12">
      <c r="A643" s="44" t="s">
        <v>118</v>
      </c>
      <c r="B643" s="25"/>
      <c r="C643" s="25"/>
      <c r="D643" s="25"/>
      <c r="E643" s="25"/>
      <c r="F643" s="26"/>
      <c r="G643" s="27"/>
      <c r="H643" s="27"/>
      <c r="I643" s="27"/>
      <c r="J643" s="27"/>
      <c r="K643" s="42"/>
      <c r="L643" s="42"/>
    </row>
    <row r="644" spans="1:12">
      <c r="A644" s="44" t="s">
        <v>119</v>
      </c>
      <c r="B644" s="25"/>
      <c r="C644" s="25"/>
      <c r="D644" s="25"/>
      <c r="E644" s="25"/>
      <c r="F644" s="26"/>
      <c r="G644" s="27" t="s">
        <v>164</v>
      </c>
      <c r="H644" s="27" t="s">
        <v>120</v>
      </c>
      <c r="I644" s="27"/>
      <c r="J644" s="27"/>
      <c r="K644" s="28">
        <f>K645</f>
        <v>7817</v>
      </c>
      <c r="L644" s="28">
        <f>L645</f>
        <v>4317</v>
      </c>
    </row>
    <row r="645" spans="1:12">
      <c r="A645" s="44" t="s">
        <v>165</v>
      </c>
      <c r="B645" s="25"/>
      <c r="C645" s="25"/>
      <c r="D645" s="25"/>
      <c r="E645" s="25"/>
      <c r="F645" s="26"/>
      <c r="G645" s="27" t="s">
        <v>164</v>
      </c>
      <c r="H645" s="27" t="s">
        <v>120</v>
      </c>
      <c r="I645" s="27" t="s">
        <v>122</v>
      </c>
      <c r="J645" s="27" t="s">
        <v>142</v>
      </c>
      <c r="K645" s="28">
        <v>7817</v>
      </c>
      <c r="L645" s="28">
        <v>4317</v>
      </c>
    </row>
    <row r="646" spans="1:12">
      <c r="A646" s="40" t="s">
        <v>166</v>
      </c>
      <c r="B646" s="3"/>
      <c r="C646" s="3"/>
      <c r="D646" s="3"/>
      <c r="E646" s="3"/>
      <c r="F646" s="20"/>
      <c r="G646" s="21"/>
      <c r="H646" s="21"/>
      <c r="I646" s="21"/>
      <c r="J646" s="21"/>
      <c r="K646" s="22"/>
      <c r="L646" s="22"/>
    </row>
    <row r="647" spans="1:12">
      <c r="A647" s="40" t="s">
        <v>167</v>
      </c>
      <c r="B647" s="4"/>
      <c r="C647" s="4"/>
      <c r="D647" s="4"/>
      <c r="E647" s="4"/>
      <c r="F647" s="31"/>
      <c r="G647" s="32" t="s">
        <v>168</v>
      </c>
      <c r="H647" s="32"/>
      <c r="I647" s="32"/>
      <c r="J647" s="32"/>
      <c r="K647" s="33">
        <f>K648+K653</f>
        <v>2231.1</v>
      </c>
      <c r="L647" s="33">
        <f>L648+L653</f>
        <v>2231.1</v>
      </c>
    </row>
    <row r="648" spans="1:12">
      <c r="A648" s="40" t="s">
        <v>169</v>
      </c>
      <c r="B648" s="4"/>
      <c r="C648" s="4"/>
      <c r="D648" s="4"/>
      <c r="E648" s="4"/>
      <c r="F648" s="31"/>
      <c r="G648" s="41" t="s">
        <v>170</v>
      </c>
      <c r="H648" s="41" t="s">
        <v>115</v>
      </c>
      <c r="I648" s="41"/>
      <c r="J648" s="41"/>
      <c r="K648" s="42">
        <f>K649</f>
        <v>111.6</v>
      </c>
      <c r="L648" s="42">
        <f>L649</f>
        <v>111.6</v>
      </c>
    </row>
    <row r="649" spans="1:12">
      <c r="A649" s="40" t="s">
        <v>116</v>
      </c>
      <c r="B649" s="4"/>
      <c r="C649" s="4"/>
      <c r="D649" s="4"/>
      <c r="E649" s="4"/>
      <c r="F649" s="31"/>
      <c r="G649" s="41" t="s">
        <v>170</v>
      </c>
      <c r="H649" s="41" t="s">
        <v>117</v>
      </c>
      <c r="I649" s="41"/>
      <c r="J649" s="41"/>
      <c r="K649" s="42">
        <f>K651</f>
        <v>111.6</v>
      </c>
      <c r="L649" s="42">
        <f>L651</f>
        <v>111.6</v>
      </c>
    </row>
    <row r="650" spans="1:12">
      <c r="A650" s="44" t="s">
        <v>118</v>
      </c>
      <c r="B650" s="4"/>
      <c r="C650" s="4"/>
      <c r="D650" s="4"/>
      <c r="E650" s="4"/>
      <c r="F650" s="31"/>
      <c r="G650" s="32"/>
      <c r="H650" s="32"/>
      <c r="I650" s="32"/>
      <c r="J650" s="32"/>
      <c r="K650" s="33"/>
      <c r="L650" s="33"/>
    </row>
    <row r="651" spans="1:12">
      <c r="A651" s="44" t="s">
        <v>119</v>
      </c>
      <c r="B651" s="4"/>
      <c r="C651" s="4"/>
      <c r="D651" s="4"/>
      <c r="E651" s="4"/>
      <c r="F651" s="31"/>
      <c r="G651" s="27" t="s">
        <v>170</v>
      </c>
      <c r="H651" s="27" t="s">
        <v>120</v>
      </c>
      <c r="I651" s="27"/>
      <c r="J651" s="27"/>
      <c r="K651" s="28">
        <f>K652</f>
        <v>111.6</v>
      </c>
      <c r="L651" s="28">
        <f>L652</f>
        <v>111.6</v>
      </c>
    </row>
    <row r="652" spans="1:12">
      <c r="A652" s="44" t="s">
        <v>51</v>
      </c>
      <c r="B652" s="4"/>
      <c r="C652" s="4"/>
      <c r="D652" s="4"/>
      <c r="E652" s="4"/>
      <c r="F652" s="31"/>
      <c r="G652" s="27" t="s">
        <v>170</v>
      </c>
      <c r="H652" s="27" t="s">
        <v>120</v>
      </c>
      <c r="I652" s="27" t="s">
        <v>122</v>
      </c>
      <c r="J652" s="27" t="s">
        <v>122</v>
      </c>
      <c r="K652" s="28">
        <v>111.6</v>
      </c>
      <c r="L652" s="28">
        <v>111.6</v>
      </c>
    </row>
    <row r="653" spans="1:12">
      <c r="A653" s="40" t="s">
        <v>171</v>
      </c>
      <c r="B653" s="4"/>
      <c r="C653" s="4"/>
      <c r="D653" s="4"/>
      <c r="E653" s="4"/>
      <c r="F653" s="31"/>
      <c r="G653" s="41" t="s">
        <v>172</v>
      </c>
      <c r="H653" s="41" t="s">
        <v>115</v>
      </c>
      <c r="I653" s="41"/>
      <c r="J653" s="41"/>
      <c r="K653" s="42" t="str">
        <f>K654</f>
        <v>2119,5</v>
      </c>
      <c r="L653" s="42" t="str">
        <f>L654</f>
        <v>2119,5</v>
      </c>
    </row>
    <row r="654" spans="1:12">
      <c r="A654" s="40" t="s">
        <v>116</v>
      </c>
      <c r="B654" s="4"/>
      <c r="C654" s="4"/>
      <c r="D654" s="4"/>
      <c r="E654" s="4"/>
      <c r="F654" s="31"/>
      <c r="G654" s="41" t="s">
        <v>172</v>
      </c>
      <c r="H654" s="41" t="s">
        <v>117</v>
      </c>
      <c r="I654" s="41"/>
      <c r="J654" s="41"/>
      <c r="K654" s="42" t="str">
        <f>K656</f>
        <v>2119,5</v>
      </c>
      <c r="L654" s="42" t="str">
        <f>L656</f>
        <v>2119,5</v>
      </c>
    </row>
    <row r="655" spans="1:12">
      <c r="A655" s="44" t="s">
        <v>118</v>
      </c>
      <c r="B655" s="4"/>
      <c r="C655" s="4"/>
      <c r="D655" s="4"/>
      <c r="E655" s="4"/>
      <c r="F655" s="31"/>
      <c r="G655" s="41"/>
      <c r="H655" s="41"/>
      <c r="I655" s="41"/>
      <c r="J655" s="41"/>
      <c r="K655" s="77"/>
      <c r="L655" s="42"/>
    </row>
    <row r="656" spans="1:12">
      <c r="A656" s="44" t="s">
        <v>119</v>
      </c>
      <c r="B656" s="4"/>
      <c r="C656" s="4"/>
      <c r="D656" s="4"/>
      <c r="E656" s="4"/>
      <c r="F656" s="31"/>
      <c r="G656" s="27" t="s">
        <v>172</v>
      </c>
      <c r="H656" s="27" t="s">
        <v>120</v>
      </c>
      <c r="I656" s="27"/>
      <c r="J656" s="27"/>
      <c r="K656" s="27" t="s">
        <v>173</v>
      </c>
      <c r="L656" s="27" t="s">
        <v>173</v>
      </c>
    </row>
    <row r="657" spans="1:12">
      <c r="A657" s="44" t="s">
        <v>51</v>
      </c>
      <c r="B657" s="4"/>
      <c r="C657" s="4"/>
      <c r="D657" s="4"/>
      <c r="E657" s="4"/>
      <c r="F657" s="31"/>
      <c r="G657" s="27" t="s">
        <v>172</v>
      </c>
      <c r="H657" s="27" t="s">
        <v>120</v>
      </c>
      <c r="I657" s="27" t="s">
        <v>122</v>
      </c>
      <c r="J657" s="27" t="s">
        <v>122</v>
      </c>
      <c r="K657" s="27" t="s">
        <v>173</v>
      </c>
      <c r="L657" s="27" t="s">
        <v>173</v>
      </c>
    </row>
    <row r="658" spans="1:12">
      <c r="A658" s="40" t="s">
        <v>174</v>
      </c>
      <c r="B658" s="4"/>
      <c r="C658" s="4"/>
      <c r="D658" s="4"/>
      <c r="E658" s="4"/>
      <c r="F658" s="31"/>
      <c r="G658" s="41"/>
      <c r="H658" s="41"/>
      <c r="I658" s="41"/>
      <c r="J658" s="41"/>
      <c r="K658" s="42"/>
      <c r="L658" s="42"/>
    </row>
    <row r="659" spans="1:12">
      <c r="A659" s="40" t="s">
        <v>175</v>
      </c>
      <c r="B659" s="4"/>
      <c r="C659" s="4"/>
      <c r="D659" s="4"/>
      <c r="E659" s="4"/>
      <c r="F659" s="31"/>
      <c r="G659" s="41" t="s">
        <v>176</v>
      </c>
      <c r="H659" s="41"/>
      <c r="I659" s="41"/>
      <c r="J659" s="41"/>
      <c r="K659" s="42">
        <f>K661+K669</f>
        <v>4087.1</v>
      </c>
      <c r="L659" s="42">
        <f>L661+L669</f>
        <v>4087.1</v>
      </c>
    </row>
    <row r="660" spans="1:12">
      <c r="A660" s="40" t="s">
        <v>177</v>
      </c>
      <c r="B660" s="4"/>
      <c r="C660" s="4"/>
      <c r="D660" s="4"/>
      <c r="E660" s="4"/>
      <c r="F660" s="31"/>
      <c r="G660" s="41"/>
      <c r="H660" s="41"/>
      <c r="I660" s="41"/>
      <c r="J660" s="41"/>
      <c r="K660" s="42"/>
      <c r="L660" s="42"/>
    </row>
    <row r="661" spans="1:12">
      <c r="A661" s="40" t="s">
        <v>175</v>
      </c>
      <c r="B661" s="4"/>
      <c r="C661" s="4"/>
      <c r="D661" s="4"/>
      <c r="E661" s="4"/>
      <c r="F661" s="31"/>
      <c r="G661" s="41" t="s">
        <v>178</v>
      </c>
      <c r="H661" s="41"/>
      <c r="I661" s="41"/>
      <c r="J661" s="41"/>
      <c r="K661" s="42">
        <f>K663</f>
        <v>410.1</v>
      </c>
      <c r="L661" s="42">
        <f>L663</f>
        <v>410.1</v>
      </c>
    </row>
    <row r="662" spans="1:12">
      <c r="A662" s="40" t="s">
        <v>179</v>
      </c>
      <c r="B662" s="4"/>
      <c r="C662" s="4"/>
      <c r="D662" s="4"/>
      <c r="E662" s="4"/>
      <c r="F662" s="31"/>
      <c r="G662" s="32"/>
      <c r="H662" s="32"/>
      <c r="I662" s="32"/>
      <c r="J662" s="41"/>
      <c r="K662" s="42"/>
      <c r="L662" s="42"/>
    </row>
    <row r="663" spans="1:12">
      <c r="A663" s="40" t="s">
        <v>180</v>
      </c>
      <c r="B663" s="4"/>
      <c r="C663" s="4"/>
      <c r="D663" s="4"/>
      <c r="E663" s="4"/>
      <c r="F663" s="31"/>
      <c r="G663" s="32" t="s">
        <v>178</v>
      </c>
      <c r="H663" s="32" t="s">
        <v>181</v>
      </c>
      <c r="I663" s="32"/>
      <c r="J663" s="41"/>
      <c r="K663" s="42">
        <f t="shared" ref="K663:L665" si="7">K664</f>
        <v>410.1</v>
      </c>
      <c r="L663" s="42">
        <f t="shared" si="7"/>
        <v>410.1</v>
      </c>
    </row>
    <row r="664" spans="1:12">
      <c r="A664" s="40" t="s">
        <v>182</v>
      </c>
      <c r="B664" s="4"/>
      <c r="C664" s="4"/>
      <c r="D664" s="4"/>
      <c r="E664" s="4"/>
      <c r="F664" s="31"/>
      <c r="G664" s="32" t="s">
        <v>178</v>
      </c>
      <c r="H664" s="32" t="s">
        <v>183</v>
      </c>
      <c r="I664" s="32"/>
      <c r="J664" s="41"/>
      <c r="K664" s="42">
        <f t="shared" si="7"/>
        <v>410.1</v>
      </c>
      <c r="L664" s="42">
        <f t="shared" si="7"/>
        <v>410.1</v>
      </c>
    </row>
    <row r="665" spans="1:12">
      <c r="A665" s="44" t="s">
        <v>184</v>
      </c>
      <c r="B665" s="35"/>
      <c r="C665" s="35"/>
      <c r="D665" s="35"/>
      <c r="E665" s="35"/>
      <c r="F665" s="36"/>
      <c r="G665" s="37" t="s">
        <v>178</v>
      </c>
      <c r="H665" s="37" t="s">
        <v>185</v>
      </c>
      <c r="I665" s="37"/>
      <c r="J665" s="27"/>
      <c r="K665" s="28">
        <f t="shared" si="7"/>
        <v>410.1</v>
      </c>
      <c r="L665" s="28">
        <f t="shared" si="7"/>
        <v>410.1</v>
      </c>
    </row>
    <row r="666" spans="1:12">
      <c r="A666" s="44" t="s">
        <v>53</v>
      </c>
      <c r="B666" s="35"/>
      <c r="C666" s="35"/>
      <c r="D666" s="35"/>
      <c r="E666" s="35"/>
      <c r="F666" s="36"/>
      <c r="G666" s="37" t="s">
        <v>178</v>
      </c>
      <c r="H666" s="37" t="s">
        <v>185</v>
      </c>
      <c r="I666" s="37" t="s">
        <v>122</v>
      </c>
      <c r="J666" s="27" t="s">
        <v>186</v>
      </c>
      <c r="K666" s="28">
        <v>410.1</v>
      </c>
      <c r="L666" s="28">
        <v>410.1</v>
      </c>
    </row>
    <row r="667" spans="1:12">
      <c r="A667" s="40" t="s">
        <v>187</v>
      </c>
      <c r="B667" s="4"/>
      <c r="C667" s="4"/>
      <c r="D667" s="4"/>
      <c r="E667" s="4"/>
      <c r="F667" s="31"/>
      <c r="G667" s="32"/>
      <c r="H667" s="32"/>
      <c r="I667" s="32"/>
      <c r="J667" s="41"/>
      <c r="K667" s="42"/>
      <c r="L667" s="42"/>
    </row>
    <row r="668" spans="1:12">
      <c r="A668" s="40" t="s">
        <v>188</v>
      </c>
      <c r="B668" s="4"/>
      <c r="C668" s="4"/>
      <c r="D668" s="4"/>
      <c r="E668" s="4"/>
      <c r="F668" s="31"/>
      <c r="G668" s="32"/>
      <c r="H668" s="32"/>
      <c r="I668" s="32"/>
      <c r="J668" s="41"/>
      <c r="K668" s="42"/>
      <c r="L668" s="42"/>
    </row>
    <row r="669" spans="1:12">
      <c r="A669" s="40" t="s">
        <v>189</v>
      </c>
      <c r="B669" s="4"/>
      <c r="C669" s="4"/>
      <c r="D669" s="4"/>
      <c r="E669" s="4"/>
      <c r="F669" s="31"/>
      <c r="G669" s="32" t="s">
        <v>190</v>
      </c>
      <c r="H669" s="32"/>
      <c r="I669" s="32"/>
      <c r="J669" s="41"/>
      <c r="K669" s="33">
        <f>K671+K675</f>
        <v>3677</v>
      </c>
      <c r="L669" s="33">
        <f>L671+L675</f>
        <v>3677</v>
      </c>
    </row>
    <row r="670" spans="1:12">
      <c r="A670" s="40" t="s">
        <v>179</v>
      </c>
      <c r="B670" s="75"/>
      <c r="C670" s="75"/>
      <c r="D670" s="75"/>
      <c r="E670" s="75"/>
      <c r="F670" s="76"/>
      <c r="G670" s="41"/>
      <c r="H670" s="41"/>
      <c r="I670" s="41"/>
      <c r="J670" s="41"/>
      <c r="K670" s="42"/>
      <c r="L670" s="42"/>
    </row>
    <row r="671" spans="1:12">
      <c r="A671" s="40" t="s">
        <v>180</v>
      </c>
      <c r="B671" s="75"/>
      <c r="C671" s="75"/>
      <c r="D671" s="75"/>
      <c r="E671" s="75"/>
      <c r="F671" s="76"/>
      <c r="G671" s="41" t="s">
        <v>191</v>
      </c>
      <c r="H671" s="41" t="s">
        <v>181</v>
      </c>
      <c r="I671" s="41"/>
      <c r="J671" s="41"/>
      <c r="K671" s="42">
        <f t="shared" ref="K671:L673" si="8">K672</f>
        <v>2518.1999999999998</v>
      </c>
      <c r="L671" s="42">
        <f t="shared" si="8"/>
        <v>2518.1999999999998</v>
      </c>
    </row>
    <row r="672" spans="1:12">
      <c r="A672" s="40" t="s">
        <v>192</v>
      </c>
      <c r="B672" s="4"/>
      <c r="C672" s="4"/>
      <c r="D672" s="4"/>
      <c r="E672" s="4"/>
      <c r="F672" s="31"/>
      <c r="G672" s="32" t="s">
        <v>191</v>
      </c>
      <c r="H672" s="32" t="s">
        <v>193</v>
      </c>
      <c r="I672" s="32"/>
      <c r="J672" s="32"/>
      <c r="K672" s="33">
        <f t="shared" si="8"/>
        <v>2518.1999999999998</v>
      </c>
      <c r="L672" s="33">
        <f t="shared" si="8"/>
        <v>2518.1999999999998</v>
      </c>
    </row>
    <row r="673" spans="1:12">
      <c r="A673" s="44" t="s">
        <v>184</v>
      </c>
      <c r="B673" s="35"/>
      <c r="C673" s="35"/>
      <c r="D673" s="35"/>
      <c r="E673" s="35"/>
      <c r="F673" s="36"/>
      <c r="G673" s="37" t="s">
        <v>191</v>
      </c>
      <c r="H673" s="37" t="s">
        <v>194</v>
      </c>
      <c r="I673" s="37"/>
      <c r="J673" s="37"/>
      <c r="K673" s="38">
        <f t="shared" si="8"/>
        <v>2518.1999999999998</v>
      </c>
      <c r="L673" s="38">
        <f t="shared" si="8"/>
        <v>2518.1999999999998</v>
      </c>
    </row>
    <row r="674" spans="1:12">
      <c r="A674" s="44" t="s">
        <v>53</v>
      </c>
      <c r="B674" s="35"/>
      <c r="C674" s="35"/>
      <c r="D674" s="35"/>
      <c r="E674" s="35"/>
      <c r="F674" s="36"/>
      <c r="G674" s="37" t="s">
        <v>191</v>
      </c>
      <c r="H674" s="37" t="s">
        <v>194</v>
      </c>
      <c r="I674" s="37" t="s">
        <v>122</v>
      </c>
      <c r="J674" s="37" t="s">
        <v>186</v>
      </c>
      <c r="K674" s="38">
        <v>2518.1999999999998</v>
      </c>
      <c r="L674" s="38">
        <v>2518.1999999999998</v>
      </c>
    </row>
    <row r="675" spans="1:12">
      <c r="A675" s="40" t="s">
        <v>195</v>
      </c>
      <c r="B675" s="75"/>
      <c r="C675" s="75"/>
      <c r="D675" s="75"/>
      <c r="E675" s="75"/>
      <c r="F675" s="76"/>
      <c r="G675" s="41" t="s">
        <v>191</v>
      </c>
      <c r="H675" s="41" t="s">
        <v>196</v>
      </c>
      <c r="I675" s="41"/>
      <c r="J675" s="41"/>
      <c r="K675" s="42">
        <f t="shared" ref="K675:L677" si="9">K676</f>
        <v>1158.8</v>
      </c>
      <c r="L675" s="42">
        <f t="shared" si="9"/>
        <v>1158.8</v>
      </c>
    </row>
    <row r="676" spans="1:12">
      <c r="A676" s="40" t="s">
        <v>197</v>
      </c>
      <c r="B676" s="75"/>
      <c r="C676" s="75"/>
      <c r="D676" s="75"/>
      <c r="E676" s="75"/>
      <c r="F676" s="76"/>
      <c r="G676" s="32" t="s">
        <v>191</v>
      </c>
      <c r="H676" s="32" t="s">
        <v>198</v>
      </c>
      <c r="I676" s="32"/>
      <c r="J676" s="32"/>
      <c r="K676" s="42">
        <f t="shared" si="9"/>
        <v>1158.8</v>
      </c>
      <c r="L676" s="42">
        <f t="shared" si="9"/>
        <v>1158.8</v>
      </c>
    </row>
    <row r="677" spans="1:12">
      <c r="A677" s="44" t="s">
        <v>199</v>
      </c>
      <c r="B677" s="25"/>
      <c r="C677" s="25"/>
      <c r="D677" s="25"/>
      <c r="E677" s="25"/>
      <c r="F677" s="26"/>
      <c r="G677" s="37" t="s">
        <v>191</v>
      </c>
      <c r="H677" s="37" t="s">
        <v>200</v>
      </c>
      <c r="I677" s="37"/>
      <c r="J677" s="37"/>
      <c r="K677" s="28">
        <f t="shared" si="9"/>
        <v>1158.8</v>
      </c>
      <c r="L677" s="28">
        <f t="shared" si="9"/>
        <v>1158.8</v>
      </c>
    </row>
    <row r="678" spans="1:12">
      <c r="A678" s="44" t="s">
        <v>53</v>
      </c>
      <c r="B678" s="25"/>
      <c r="C678" s="25"/>
      <c r="D678" s="25"/>
      <c r="E678" s="25"/>
      <c r="F678" s="26"/>
      <c r="G678" s="37" t="s">
        <v>191</v>
      </c>
      <c r="H678" s="37" t="s">
        <v>200</v>
      </c>
      <c r="I678" s="37" t="s">
        <v>122</v>
      </c>
      <c r="J678" s="37" t="s">
        <v>186</v>
      </c>
      <c r="K678" s="28">
        <v>1158.8</v>
      </c>
      <c r="L678" s="28">
        <v>1158.8</v>
      </c>
    </row>
    <row r="679" spans="1:12">
      <c r="A679" s="40"/>
      <c r="B679" s="75"/>
      <c r="C679" s="75"/>
      <c r="D679" s="75"/>
      <c r="E679" s="75"/>
      <c r="F679" s="76"/>
      <c r="G679" s="41"/>
      <c r="H679" s="41"/>
      <c r="I679" s="41"/>
      <c r="J679" s="41"/>
      <c r="K679" s="42"/>
      <c r="L679" s="42"/>
    </row>
    <row r="680" spans="1:12">
      <c r="A680" s="40" t="s">
        <v>201</v>
      </c>
      <c r="B680" s="75"/>
      <c r="C680" s="75"/>
      <c r="D680" s="75"/>
      <c r="E680" s="75"/>
      <c r="F680" s="76"/>
      <c r="G680" s="41"/>
      <c r="H680" s="41"/>
      <c r="I680" s="32"/>
      <c r="J680" s="41"/>
      <c r="K680" s="42"/>
      <c r="L680" s="42"/>
    </row>
    <row r="681" spans="1:12">
      <c r="A681" s="40" t="s">
        <v>202</v>
      </c>
      <c r="B681" s="75"/>
      <c r="C681" s="75"/>
      <c r="D681" s="75"/>
      <c r="E681" s="75"/>
      <c r="F681" s="76"/>
      <c r="G681" s="41"/>
      <c r="H681" s="41"/>
      <c r="I681" s="32"/>
      <c r="J681" s="41"/>
      <c r="K681" s="42"/>
      <c r="L681" s="42"/>
    </row>
    <row r="682" spans="1:12">
      <c r="A682" s="40" t="s">
        <v>203</v>
      </c>
      <c r="B682" s="75"/>
      <c r="C682" s="75"/>
      <c r="D682" s="75"/>
      <c r="E682" s="75"/>
      <c r="F682" s="76"/>
      <c r="G682" s="41" t="s">
        <v>204</v>
      </c>
      <c r="H682" s="41"/>
      <c r="I682" s="32"/>
      <c r="J682" s="41"/>
      <c r="K682" s="42">
        <f t="shared" ref="K682:L685" si="10">K683</f>
        <v>1353.7</v>
      </c>
      <c r="L682" s="42">
        <f t="shared" si="10"/>
        <v>1353.7</v>
      </c>
    </row>
    <row r="683" spans="1:12">
      <c r="A683" s="40" t="s">
        <v>195</v>
      </c>
      <c r="B683" s="75"/>
      <c r="C683" s="75"/>
      <c r="D683" s="75"/>
      <c r="E683" s="75"/>
      <c r="F683" s="76"/>
      <c r="G683" s="41" t="s">
        <v>205</v>
      </c>
      <c r="H683" s="41" t="s">
        <v>196</v>
      </c>
      <c r="I683" s="32"/>
      <c r="J683" s="41"/>
      <c r="K683" s="42">
        <f t="shared" si="10"/>
        <v>1353.7</v>
      </c>
      <c r="L683" s="42">
        <f t="shared" si="10"/>
        <v>1353.7</v>
      </c>
    </row>
    <row r="684" spans="1:12">
      <c r="A684" s="40" t="s">
        <v>197</v>
      </c>
      <c r="B684" s="75"/>
      <c r="C684" s="75"/>
      <c r="D684" s="75"/>
      <c r="E684" s="75"/>
      <c r="F684" s="76"/>
      <c r="G684" s="41" t="s">
        <v>205</v>
      </c>
      <c r="H684" s="41" t="s">
        <v>198</v>
      </c>
      <c r="I684" s="32"/>
      <c r="J684" s="41"/>
      <c r="K684" s="42">
        <f t="shared" si="10"/>
        <v>1353.7</v>
      </c>
      <c r="L684" s="42">
        <f t="shared" si="10"/>
        <v>1353.7</v>
      </c>
    </row>
    <row r="685" spans="1:12">
      <c r="A685" s="44" t="s">
        <v>199</v>
      </c>
      <c r="B685" s="75"/>
      <c r="C685" s="75"/>
      <c r="D685" s="75"/>
      <c r="E685" s="75"/>
      <c r="F685" s="76"/>
      <c r="G685" s="27" t="s">
        <v>205</v>
      </c>
      <c r="H685" s="27" t="s">
        <v>200</v>
      </c>
      <c r="I685" s="37"/>
      <c r="J685" s="27"/>
      <c r="K685" s="28">
        <f t="shared" si="10"/>
        <v>1353.7</v>
      </c>
      <c r="L685" s="28">
        <f t="shared" si="10"/>
        <v>1353.7</v>
      </c>
    </row>
    <row r="686" spans="1:12">
      <c r="A686" s="44" t="s">
        <v>77</v>
      </c>
      <c r="B686" s="75"/>
      <c r="C686" s="75"/>
      <c r="D686" s="75"/>
      <c r="E686" s="75"/>
      <c r="F686" s="76"/>
      <c r="G686" s="27" t="s">
        <v>205</v>
      </c>
      <c r="H686" s="27" t="s">
        <v>200</v>
      </c>
      <c r="I686" s="37" t="s">
        <v>206</v>
      </c>
      <c r="J686" s="27" t="s">
        <v>123</v>
      </c>
      <c r="K686" s="28">
        <f>1000+353.7</f>
        <v>1353.7</v>
      </c>
      <c r="L686" s="28">
        <f>1000+353.7</f>
        <v>1353.7</v>
      </c>
    </row>
    <row r="687" spans="1:12">
      <c r="A687" s="40"/>
      <c r="B687" s="75"/>
      <c r="C687" s="75"/>
      <c r="D687" s="75"/>
      <c r="E687" s="75"/>
      <c r="F687" s="76"/>
      <c r="G687" s="41"/>
      <c r="H687" s="41"/>
      <c r="I687" s="41"/>
      <c r="J687" s="41"/>
      <c r="K687" s="42"/>
      <c r="L687" s="42"/>
    </row>
    <row r="688" spans="1:12">
      <c r="A688" s="40" t="s">
        <v>201</v>
      </c>
      <c r="B688" s="75"/>
      <c r="C688" s="75"/>
      <c r="D688" s="75"/>
      <c r="E688" s="75"/>
      <c r="F688" s="76"/>
      <c r="G688" s="41"/>
      <c r="H688" s="41"/>
      <c r="I688" s="41"/>
      <c r="J688" s="41"/>
      <c r="K688" s="42"/>
      <c r="L688" s="42"/>
    </row>
    <row r="689" spans="1:12">
      <c r="A689" s="40" t="s">
        <v>207</v>
      </c>
      <c r="B689" s="75"/>
      <c r="C689" s="75"/>
      <c r="D689" s="75"/>
      <c r="E689" s="75"/>
      <c r="F689" s="76"/>
      <c r="G689" s="41" t="s">
        <v>208</v>
      </c>
      <c r="H689" s="41"/>
      <c r="I689" s="41"/>
      <c r="J689" s="41"/>
      <c r="K689" s="42">
        <f>K691+K720+K727</f>
        <v>6368.6</v>
      </c>
      <c r="L689" s="42">
        <f>L691+L720+L727</f>
        <v>6368.6</v>
      </c>
    </row>
    <row r="690" spans="1:12">
      <c r="A690" s="40" t="s">
        <v>209</v>
      </c>
      <c r="B690" s="75"/>
      <c r="C690" s="75"/>
      <c r="D690" s="75"/>
      <c r="E690" s="75"/>
      <c r="F690" s="76"/>
      <c r="G690" s="41"/>
      <c r="H690" s="41"/>
      <c r="I690" s="41"/>
      <c r="J690" s="41"/>
      <c r="K690" s="42"/>
      <c r="L690" s="42"/>
    </row>
    <row r="691" spans="1:12">
      <c r="A691" s="40" t="s">
        <v>210</v>
      </c>
      <c r="B691" s="75"/>
      <c r="C691" s="75"/>
      <c r="D691" s="75"/>
      <c r="E691" s="75"/>
      <c r="F691" s="76"/>
      <c r="G691" s="41" t="s">
        <v>211</v>
      </c>
      <c r="H691" s="41"/>
      <c r="I691" s="41"/>
      <c r="J691" s="41"/>
      <c r="K691" s="42">
        <f>K692+K698+K713</f>
        <v>3395.2</v>
      </c>
      <c r="L691" s="42">
        <f>L692+L698+L713</f>
        <v>3395.2</v>
      </c>
    </row>
    <row r="692" spans="1:12">
      <c r="A692" s="40" t="s">
        <v>212</v>
      </c>
      <c r="B692" s="4"/>
      <c r="C692" s="4"/>
      <c r="D692" s="4"/>
      <c r="E692" s="4"/>
      <c r="F692" s="31"/>
      <c r="G692" s="32" t="s">
        <v>213</v>
      </c>
      <c r="H692" s="32"/>
      <c r="I692" s="32"/>
      <c r="J692" s="41"/>
      <c r="K692" s="33">
        <f>K693</f>
        <v>1514.5</v>
      </c>
      <c r="L692" s="33">
        <f>L693</f>
        <v>1514.5</v>
      </c>
    </row>
    <row r="693" spans="1:12">
      <c r="A693" s="40" t="s">
        <v>214</v>
      </c>
      <c r="B693" s="75"/>
      <c r="C693" s="75"/>
      <c r="D693" s="75"/>
      <c r="E693" s="4"/>
      <c r="F693" s="31"/>
      <c r="G693" s="41" t="s">
        <v>213</v>
      </c>
      <c r="H693" s="41" t="s">
        <v>115</v>
      </c>
      <c r="I693" s="41"/>
      <c r="J693" s="41"/>
      <c r="K693" s="84">
        <f>K694</f>
        <v>1514.5</v>
      </c>
      <c r="L693" s="84">
        <f>L694</f>
        <v>1514.5</v>
      </c>
    </row>
    <row r="694" spans="1:12">
      <c r="A694" s="40" t="s">
        <v>116</v>
      </c>
      <c r="B694" s="75"/>
      <c r="C694" s="75"/>
      <c r="D694" s="75"/>
      <c r="E694" s="4"/>
      <c r="F694" s="31"/>
      <c r="G694" s="41" t="s">
        <v>213</v>
      </c>
      <c r="H694" s="41" t="s">
        <v>117</v>
      </c>
      <c r="I694" s="41"/>
      <c r="J694" s="41"/>
      <c r="K694" s="84">
        <f>K696</f>
        <v>1514.5</v>
      </c>
      <c r="L694" s="84">
        <f>L696</f>
        <v>1514.5</v>
      </c>
    </row>
    <row r="695" spans="1:12">
      <c r="A695" s="44" t="s">
        <v>118</v>
      </c>
      <c r="B695" s="75"/>
      <c r="C695" s="75"/>
      <c r="D695" s="75"/>
      <c r="E695" s="4"/>
      <c r="F695" s="31"/>
      <c r="G695" s="27"/>
      <c r="H695" s="27"/>
      <c r="I695" s="27"/>
      <c r="J695" s="27"/>
      <c r="K695" s="84"/>
      <c r="L695" s="84"/>
    </row>
    <row r="696" spans="1:12">
      <c r="A696" s="44" t="s">
        <v>119</v>
      </c>
      <c r="B696" s="75"/>
      <c r="C696" s="75"/>
      <c r="D696" s="75"/>
      <c r="E696" s="4"/>
      <c r="F696" s="31"/>
      <c r="G696" s="27" t="s">
        <v>213</v>
      </c>
      <c r="H696" s="27" t="s">
        <v>120</v>
      </c>
      <c r="I696" s="27"/>
      <c r="J696" s="27"/>
      <c r="K696" s="28">
        <f>K697</f>
        <v>1514.5</v>
      </c>
      <c r="L696" s="28">
        <f>L697</f>
        <v>1514.5</v>
      </c>
    </row>
    <row r="697" spans="1:12">
      <c r="A697" s="44" t="s">
        <v>215</v>
      </c>
      <c r="B697" s="75"/>
      <c r="C697" s="75"/>
      <c r="D697" s="75"/>
      <c r="E697" s="4"/>
      <c r="F697" s="31"/>
      <c r="G697" s="27" t="s">
        <v>213</v>
      </c>
      <c r="H697" s="27" t="s">
        <v>120</v>
      </c>
      <c r="I697" s="27" t="s">
        <v>216</v>
      </c>
      <c r="J697" s="27" t="s">
        <v>123</v>
      </c>
      <c r="K697" s="28">
        <v>1514.5</v>
      </c>
      <c r="L697" s="28">
        <v>1514.5</v>
      </c>
    </row>
    <row r="698" spans="1:12">
      <c r="A698" s="40" t="s">
        <v>217</v>
      </c>
      <c r="B698" s="35"/>
      <c r="C698" s="35"/>
      <c r="D698" s="35"/>
      <c r="E698" s="35"/>
      <c r="F698" s="36"/>
      <c r="G698" s="32" t="s">
        <v>218</v>
      </c>
      <c r="H698" s="32"/>
      <c r="I698" s="32"/>
      <c r="J698" s="41"/>
      <c r="K698" s="84">
        <f>K699+K706+K710</f>
        <v>1506.6</v>
      </c>
      <c r="L698" s="84">
        <f>L699+L706+L710</f>
        <v>1506.6</v>
      </c>
    </row>
    <row r="699" spans="1:12">
      <c r="A699" s="40" t="s">
        <v>214</v>
      </c>
      <c r="B699" s="35"/>
      <c r="C699" s="35"/>
      <c r="D699" s="35"/>
      <c r="E699" s="35"/>
      <c r="F699" s="36"/>
      <c r="G699" s="32" t="s">
        <v>218</v>
      </c>
      <c r="H699" s="32" t="s">
        <v>115</v>
      </c>
      <c r="I699" s="32"/>
      <c r="J699" s="41"/>
      <c r="K699" s="84">
        <f>K700</f>
        <v>1467.4</v>
      </c>
      <c r="L699" s="84">
        <f>L700</f>
        <v>1467.4</v>
      </c>
    </row>
    <row r="700" spans="1:12">
      <c r="A700" s="40" t="s">
        <v>116</v>
      </c>
      <c r="B700" s="35"/>
      <c r="C700" s="35"/>
      <c r="D700" s="35"/>
      <c r="E700" s="35"/>
      <c r="F700" s="36"/>
      <c r="G700" s="32" t="s">
        <v>218</v>
      </c>
      <c r="H700" s="32" t="s">
        <v>117</v>
      </c>
      <c r="I700" s="32"/>
      <c r="J700" s="41"/>
      <c r="K700" s="84">
        <f>K702+K703</f>
        <v>1467.4</v>
      </c>
      <c r="L700" s="84">
        <f>L702+L703</f>
        <v>1467.4</v>
      </c>
    </row>
    <row r="701" spans="1:12">
      <c r="A701" s="44" t="s">
        <v>118</v>
      </c>
      <c r="B701" s="35"/>
      <c r="C701" s="35"/>
      <c r="D701" s="35"/>
      <c r="E701" s="35"/>
      <c r="F701" s="36"/>
      <c r="G701" s="32"/>
      <c r="H701" s="32"/>
      <c r="I701" s="32"/>
      <c r="J701" s="41"/>
      <c r="K701" s="84"/>
      <c r="L701" s="84"/>
    </row>
    <row r="702" spans="1:12">
      <c r="A702" s="44" t="s">
        <v>119</v>
      </c>
      <c r="B702" s="35"/>
      <c r="C702" s="35"/>
      <c r="D702" s="35"/>
      <c r="E702" s="35"/>
      <c r="F702" s="36"/>
      <c r="G702" s="37" t="s">
        <v>218</v>
      </c>
      <c r="H702" s="37" t="s">
        <v>120</v>
      </c>
      <c r="I702" s="37"/>
      <c r="J702" s="27"/>
      <c r="K702" s="87">
        <v>1462.4</v>
      </c>
      <c r="L702" s="87">
        <v>1462.4</v>
      </c>
    </row>
    <row r="703" spans="1:12">
      <c r="A703" s="44" t="s">
        <v>127</v>
      </c>
      <c r="B703" s="35"/>
      <c r="C703" s="35"/>
      <c r="D703" s="35"/>
      <c r="E703" s="35"/>
      <c r="F703" s="36"/>
      <c r="G703" s="37" t="s">
        <v>218</v>
      </c>
      <c r="H703" s="37" t="s">
        <v>128</v>
      </c>
      <c r="I703" s="37"/>
      <c r="J703" s="27"/>
      <c r="K703" s="87">
        <v>5</v>
      </c>
      <c r="L703" s="87">
        <v>5</v>
      </c>
    </row>
    <row r="704" spans="1:12">
      <c r="A704" s="44" t="s">
        <v>215</v>
      </c>
      <c r="B704" s="35"/>
      <c r="C704" s="35"/>
      <c r="D704" s="35"/>
      <c r="E704" s="35"/>
      <c r="F704" s="36"/>
      <c r="G704" s="37" t="s">
        <v>218</v>
      </c>
      <c r="H704" s="37" t="s">
        <v>128</v>
      </c>
      <c r="I704" s="37" t="s">
        <v>216</v>
      </c>
      <c r="J704" s="27" t="s">
        <v>123</v>
      </c>
      <c r="K704" s="87">
        <v>1467.4</v>
      </c>
      <c r="L704" s="87">
        <v>1467.4</v>
      </c>
    </row>
    <row r="705" spans="1:12">
      <c r="A705" s="40" t="s">
        <v>219</v>
      </c>
      <c r="B705" s="35"/>
      <c r="C705" s="35"/>
      <c r="D705" s="35"/>
      <c r="E705" s="35"/>
      <c r="F705" s="36"/>
      <c r="G705" s="37"/>
      <c r="H705" s="37"/>
      <c r="I705" s="37"/>
      <c r="J705" s="27"/>
      <c r="K705" s="87"/>
      <c r="L705" s="87"/>
    </row>
    <row r="706" spans="1:12">
      <c r="A706" s="40" t="s">
        <v>220</v>
      </c>
      <c r="B706" s="4"/>
      <c r="C706" s="4"/>
      <c r="D706" s="4"/>
      <c r="E706" s="4"/>
      <c r="F706" s="31"/>
      <c r="G706" s="32" t="s">
        <v>221</v>
      </c>
      <c r="H706" s="32"/>
      <c r="I706" s="32"/>
      <c r="J706" s="41"/>
      <c r="K706" s="84">
        <f>K707</f>
        <v>19.600000000000001</v>
      </c>
      <c r="L706" s="84">
        <f>L707</f>
        <v>19.600000000000001</v>
      </c>
    </row>
    <row r="707" spans="1:12">
      <c r="A707" s="44" t="s">
        <v>127</v>
      </c>
      <c r="B707" s="35"/>
      <c r="C707" s="35"/>
      <c r="D707" s="35"/>
      <c r="E707" s="35"/>
      <c r="F707" s="36"/>
      <c r="G707" s="37" t="s">
        <v>222</v>
      </c>
      <c r="H707" s="37" t="s">
        <v>128</v>
      </c>
      <c r="I707" s="37"/>
      <c r="J707" s="27"/>
      <c r="K707" s="87">
        <f>K708</f>
        <v>19.600000000000001</v>
      </c>
      <c r="L707" s="87">
        <f>L708</f>
        <v>19.600000000000001</v>
      </c>
    </row>
    <row r="708" spans="1:12">
      <c r="A708" s="44" t="s">
        <v>215</v>
      </c>
      <c r="B708" s="35"/>
      <c r="C708" s="35"/>
      <c r="D708" s="35"/>
      <c r="E708" s="35"/>
      <c r="F708" s="36"/>
      <c r="G708" s="37" t="s">
        <v>222</v>
      </c>
      <c r="H708" s="37" t="s">
        <v>128</v>
      </c>
      <c r="I708" s="37" t="s">
        <v>216</v>
      </c>
      <c r="J708" s="27" t="s">
        <v>123</v>
      </c>
      <c r="K708" s="87">
        <v>19.600000000000001</v>
      </c>
      <c r="L708" s="87">
        <v>19.600000000000001</v>
      </c>
    </row>
    <row r="709" spans="1:12">
      <c r="A709" s="40" t="s">
        <v>219</v>
      </c>
      <c r="B709" s="35"/>
      <c r="C709" s="35"/>
      <c r="D709" s="35"/>
      <c r="E709" s="35"/>
      <c r="F709" s="36"/>
      <c r="G709" s="37"/>
      <c r="H709" s="37"/>
      <c r="I709" s="37"/>
      <c r="J709" s="27"/>
      <c r="K709" s="87"/>
      <c r="L709" s="87"/>
    </row>
    <row r="710" spans="1:12">
      <c r="A710" s="40" t="s">
        <v>220</v>
      </c>
      <c r="B710" s="35"/>
      <c r="C710" s="35"/>
      <c r="D710" s="35"/>
      <c r="E710" s="35"/>
      <c r="F710" s="36"/>
      <c r="G710" s="32" t="s">
        <v>223</v>
      </c>
      <c r="H710" s="32"/>
      <c r="I710" s="32"/>
      <c r="J710" s="41"/>
      <c r="K710" s="84">
        <f>K711</f>
        <v>19.600000000000001</v>
      </c>
      <c r="L710" s="84">
        <f>L711</f>
        <v>19.600000000000001</v>
      </c>
    </row>
    <row r="711" spans="1:12">
      <c r="A711" s="44" t="s">
        <v>127</v>
      </c>
      <c r="B711" s="35"/>
      <c r="C711" s="35"/>
      <c r="D711" s="35"/>
      <c r="E711" s="35"/>
      <c r="F711" s="36"/>
      <c r="G711" s="37" t="s">
        <v>224</v>
      </c>
      <c r="H711" s="37" t="s">
        <v>128</v>
      </c>
      <c r="I711" s="37"/>
      <c r="J711" s="27"/>
      <c r="K711" s="87">
        <f>K712</f>
        <v>19.600000000000001</v>
      </c>
      <c r="L711" s="87">
        <f>L712</f>
        <v>19.600000000000001</v>
      </c>
    </row>
    <row r="712" spans="1:12">
      <c r="A712" s="44" t="s">
        <v>215</v>
      </c>
      <c r="B712" s="35"/>
      <c r="C712" s="35"/>
      <c r="D712" s="35"/>
      <c r="E712" s="35"/>
      <c r="F712" s="36"/>
      <c r="G712" s="37" t="s">
        <v>224</v>
      </c>
      <c r="H712" s="37" t="s">
        <v>128</v>
      </c>
      <c r="I712" s="37" t="s">
        <v>216</v>
      </c>
      <c r="J712" s="27" t="s">
        <v>123</v>
      </c>
      <c r="K712" s="87">
        <v>19.600000000000001</v>
      </c>
      <c r="L712" s="87">
        <v>19.600000000000001</v>
      </c>
    </row>
    <row r="713" spans="1:12">
      <c r="A713" s="40" t="s">
        <v>225</v>
      </c>
      <c r="B713" s="4"/>
      <c r="C713" s="4"/>
      <c r="D713" s="4"/>
      <c r="E713" s="4"/>
      <c r="F713" s="31"/>
      <c r="G713" s="32" t="s">
        <v>226</v>
      </c>
      <c r="H713" s="32"/>
      <c r="I713" s="32"/>
      <c r="J713" s="41"/>
      <c r="K713" s="33">
        <f>K714</f>
        <v>374.1</v>
      </c>
      <c r="L713" s="33">
        <f>L714</f>
        <v>374.1</v>
      </c>
    </row>
    <row r="714" spans="1:12">
      <c r="A714" s="40" t="s">
        <v>214</v>
      </c>
      <c r="B714" s="4"/>
      <c r="C714" s="4"/>
      <c r="D714" s="4"/>
      <c r="E714" s="4"/>
      <c r="F714" s="31"/>
      <c r="G714" s="32" t="s">
        <v>226</v>
      </c>
      <c r="H714" s="32" t="s">
        <v>115</v>
      </c>
      <c r="I714" s="32"/>
      <c r="J714" s="32"/>
      <c r="K714" s="82">
        <f>K715</f>
        <v>374.1</v>
      </c>
      <c r="L714" s="33">
        <f>L715</f>
        <v>374.1</v>
      </c>
    </row>
    <row r="715" spans="1:12">
      <c r="A715" s="40" t="s">
        <v>116</v>
      </c>
      <c r="B715" s="4"/>
      <c r="C715" s="4"/>
      <c r="D715" s="4"/>
      <c r="E715" s="4"/>
      <c r="F715" s="31"/>
      <c r="G715" s="32" t="s">
        <v>226</v>
      </c>
      <c r="H715" s="32" t="s">
        <v>117</v>
      </c>
      <c r="I715" s="32"/>
      <c r="J715" s="32"/>
      <c r="K715" s="82">
        <f>K717</f>
        <v>374.1</v>
      </c>
      <c r="L715" s="33">
        <f>L717</f>
        <v>374.1</v>
      </c>
    </row>
    <row r="716" spans="1:12">
      <c r="A716" s="44" t="s">
        <v>118</v>
      </c>
      <c r="B716" s="4"/>
      <c r="C716" s="4"/>
      <c r="D716" s="4"/>
      <c r="E716" s="4"/>
      <c r="F716" s="31"/>
      <c r="G716" s="32"/>
      <c r="H716" s="32"/>
      <c r="I716" s="32"/>
      <c r="J716" s="32"/>
      <c r="K716" s="82"/>
      <c r="L716" s="33"/>
    </row>
    <row r="717" spans="1:12">
      <c r="A717" s="44" t="s">
        <v>119</v>
      </c>
      <c r="B717" s="4"/>
      <c r="C717" s="4"/>
      <c r="D717" s="4"/>
      <c r="E717" s="4"/>
      <c r="F717" s="31"/>
      <c r="G717" s="37" t="s">
        <v>226</v>
      </c>
      <c r="H717" s="37" t="s">
        <v>120</v>
      </c>
      <c r="I717" s="37"/>
      <c r="J717" s="37"/>
      <c r="K717" s="83">
        <f>K718</f>
        <v>374.1</v>
      </c>
      <c r="L717" s="38">
        <f>L718</f>
        <v>374.1</v>
      </c>
    </row>
    <row r="718" spans="1:12">
      <c r="A718" s="44" t="s">
        <v>215</v>
      </c>
      <c r="B718" s="4"/>
      <c r="C718" s="4"/>
      <c r="D718" s="4"/>
      <c r="E718" s="4"/>
      <c r="F718" s="31"/>
      <c r="G718" s="37" t="s">
        <v>226</v>
      </c>
      <c r="H718" s="37" t="s">
        <v>120</v>
      </c>
      <c r="I718" s="37" t="s">
        <v>216</v>
      </c>
      <c r="J718" s="37" t="s">
        <v>123</v>
      </c>
      <c r="K718" s="83">
        <v>374.1</v>
      </c>
      <c r="L718" s="38">
        <v>374.1</v>
      </c>
    </row>
    <row r="719" spans="1:12">
      <c r="A719" s="40" t="s">
        <v>227</v>
      </c>
      <c r="B719" s="4"/>
      <c r="C719" s="4"/>
      <c r="D719" s="4"/>
      <c r="E719" s="4"/>
      <c r="F719" s="31"/>
      <c r="G719" s="32"/>
      <c r="H719" s="32"/>
      <c r="I719" s="32"/>
      <c r="J719" s="32"/>
      <c r="K719" s="82"/>
      <c r="L719" s="33"/>
    </row>
    <row r="720" spans="1:12">
      <c r="A720" s="40" t="s">
        <v>228</v>
      </c>
      <c r="B720" s="4"/>
      <c r="C720" s="4"/>
      <c r="D720" s="4"/>
      <c r="E720" s="4"/>
      <c r="F720" s="31"/>
      <c r="G720" s="32" t="s">
        <v>229</v>
      </c>
      <c r="H720" s="32"/>
      <c r="I720" s="32"/>
      <c r="J720" s="32"/>
      <c r="K720" s="82">
        <f>K721</f>
        <v>1286.9000000000001</v>
      </c>
      <c r="L720" s="33">
        <f>L721</f>
        <v>1286.9000000000001</v>
      </c>
    </row>
    <row r="721" spans="1:12">
      <c r="A721" s="40" t="s">
        <v>214</v>
      </c>
      <c r="B721" s="35"/>
      <c r="C721" s="35"/>
      <c r="D721" s="35"/>
      <c r="E721" s="35"/>
      <c r="F721" s="36"/>
      <c r="G721" s="32" t="s">
        <v>230</v>
      </c>
      <c r="H721" s="32" t="s">
        <v>115</v>
      </c>
      <c r="I721" s="32"/>
      <c r="J721" s="32"/>
      <c r="K721" s="33">
        <f>K722</f>
        <v>1286.9000000000001</v>
      </c>
      <c r="L721" s="33">
        <f>L722</f>
        <v>1286.9000000000001</v>
      </c>
    </row>
    <row r="722" spans="1:12">
      <c r="A722" s="40" t="s">
        <v>116</v>
      </c>
      <c r="B722" s="75"/>
      <c r="C722" s="75"/>
      <c r="D722" s="75"/>
      <c r="E722" s="75"/>
      <c r="F722" s="76"/>
      <c r="G722" s="32" t="s">
        <v>230</v>
      </c>
      <c r="H722" s="32" t="s">
        <v>117</v>
      </c>
      <c r="I722" s="32"/>
      <c r="J722" s="32"/>
      <c r="K722" s="33">
        <f>K724</f>
        <v>1286.9000000000001</v>
      </c>
      <c r="L722" s="33">
        <f>L724</f>
        <v>1286.9000000000001</v>
      </c>
    </row>
    <row r="723" spans="1:12">
      <c r="A723" s="44" t="s">
        <v>118</v>
      </c>
      <c r="B723" s="75"/>
      <c r="C723" s="75"/>
      <c r="D723" s="75"/>
      <c r="E723" s="75"/>
      <c r="F723" s="76"/>
      <c r="G723" s="41"/>
      <c r="H723" s="41"/>
      <c r="I723" s="41"/>
      <c r="J723" s="41"/>
      <c r="K723" s="77"/>
      <c r="L723" s="42"/>
    </row>
    <row r="724" spans="1:12">
      <c r="A724" s="44" t="s">
        <v>119</v>
      </c>
      <c r="B724" s="75"/>
      <c r="C724" s="75"/>
      <c r="D724" s="75"/>
      <c r="E724" s="75"/>
      <c r="F724" s="76"/>
      <c r="G724" s="37" t="s">
        <v>230</v>
      </c>
      <c r="H724" s="37" t="s">
        <v>120</v>
      </c>
      <c r="I724" s="37"/>
      <c r="J724" s="37"/>
      <c r="K724" s="38">
        <f>K725</f>
        <v>1286.9000000000001</v>
      </c>
      <c r="L724" s="38">
        <f>L725</f>
        <v>1286.9000000000001</v>
      </c>
    </row>
    <row r="725" spans="1:12">
      <c r="A725" s="44" t="s">
        <v>165</v>
      </c>
      <c r="B725" s="75"/>
      <c r="C725" s="75"/>
      <c r="D725" s="75"/>
      <c r="E725" s="75"/>
      <c r="F725" s="76"/>
      <c r="G725" s="37" t="s">
        <v>230</v>
      </c>
      <c r="H725" s="37" t="s">
        <v>120</v>
      </c>
      <c r="I725" s="37" t="s">
        <v>231</v>
      </c>
      <c r="J725" s="37" t="s">
        <v>142</v>
      </c>
      <c r="K725" s="38">
        <v>1286.9000000000001</v>
      </c>
      <c r="L725" s="38">
        <v>1286.9000000000001</v>
      </c>
    </row>
    <row r="726" spans="1:12">
      <c r="A726" s="40" t="s">
        <v>232</v>
      </c>
      <c r="B726" s="75"/>
      <c r="C726" s="75"/>
      <c r="D726" s="75"/>
      <c r="E726" s="75"/>
      <c r="F726" s="76"/>
      <c r="G726" s="41"/>
      <c r="H726" s="41"/>
      <c r="I726" s="41"/>
      <c r="J726" s="41"/>
      <c r="K726" s="77"/>
      <c r="L726" s="42"/>
    </row>
    <row r="727" spans="1:12">
      <c r="A727" s="40" t="s">
        <v>233</v>
      </c>
      <c r="B727" s="75"/>
      <c r="C727" s="75"/>
      <c r="D727" s="75"/>
      <c r="E727" s="75"/>
      <c r="F727" s="76"/>
      <c r="G727" s="41" t="s">
        <v>234</v>
      </c>
      <c r="H727" s="41"/>
      <c r="I727" s="41"/>
      <c r="J727" s="41"/>
      <c r="K727" s="77">
        <f>K729+K737</f>
        <v>1686.5</v>
      </c>
      <c r="L727" s="42">
        <f>L729+L737</f>
        <v>1686.5</v>
      </c>
    </row>
    <row r="728" spans="1:12">
      <c r="A728" s="40" t="s">
        <v>235</v>
      </c>
      <c r="B728" s="75"/>
      <c r="C728" s="75"/>
      <c r="D728" s="75"/>
      <c r="E728" s="75"/>
      <c r="F728" s="76"/>
      <c r="G728" s="41"/>
      <c r="H728" s="41"/>
      <c r="I728" s="41"/>
      <c r="J728" s="41"/>
      <c r="K728" s="77"/>
      <c r="L728" s="42"/>
    </row>
    <row r="729" spans="1:12">
      <c r="A729" s="40" t="s">
        <v>175</v>
      </c>
      <c r="B729" s="35"/>
      <c r="C729" s="35"/>
      <c r="D729" s="35"/>
      <c r="E729" s="35"/>
      <c r="F729" s="36"/>
      <c r="G729" s="32" t="s">
        <v>236</v>
      </c>
      <c r="H729" s="32"/>
      <c r="I729" s="32"/>
      <c r="J729" s="32"/>
      <c r="K729" s="82">
        <f>K731</f>
        <v>181.1</v>
      </c>
      <c r="L729" s="33">
        <f>L731</f>
        <v>181.1</v>
      </c>
    </row>
    <row r="730" spans="1:12">
      <c r="A730" s="40" t="s">
        <v>179</v>
      </c>
      <c r="B730" s="75"/>
      <c r="C730" s="75"/>
      <c r="D730" s="75"/>
      <c r="E730" s="75"/>
      <c r="F730" s="76"/>
      <c r="G730" s="41"/>
      <c r="H730" s="41"/>
      <c r="I730" s="41"/>
      <c r="J730" s="41"/>
      <c r="K730" s="77"/>
      <c r="L730" s="42"/>
    </row>
    <row r="731" spans="1:12">
      <c r="A731" s="40" t="s">
        <v>180</v>
      </c>
      <c r="B731" s="75"/>
      <c r="C731" s="75"/>
      <c r="D731" s="75"/>
      <c r="E731" s="75"/>
      <c r="F731" s="76"/>
      <c r="G731" s="41" t="s">
        <v>236</v>
      </c>
      <c r="H731" s="41" t="s">
        <v>181</v>
      </c>
      <c r="I731" s="41"/>
      <c r="J731" s="41"/>
      <c r="K731" s="77">
        <f t="shared" ref="K731:L733" si="11">K732</f>
        <v>181.1</v>
      </c>
      <c r="L731" s="42">
        <f t="shared" si="11"/>
        <v>181.1</v>
      </c>
    </row>
    <row r="732" spans="1:12">
      <c r="A732" s="40" t="s">
        <v>182</v>
      </c>
      <c r="B732" s="4"/>
      <c r="C732" s="4"/>
      <c r="D732" s="4"/>
      <c r="E732" s="4"/>
      <c r="F732" s="31"/>
      <c r="G732" s="41" t="s">
        <v>236</v>
      </c>
      <c r="H732" s="41" t="s">
        <v>183</v>
      </c>
      <c r="I732" s="41"/>
      <c r="J732" s="41"/>
      <c r="K732" s="77">
        <f t="shared" si="11"/>
        <v>181.1</v>
      </c>
      <c r="L732" s="42">
        <f t="shared" si="11"/>
        <v>181.1</v>
      </c>
    </row>
    <row r="733" spans="1:12">
      <c r="A733" s="44" t="s">
        <v>184</v>
      </c>
      <c r="B733" s="4"/>
      <c r="C733" s="4"/>
      <c r="D733" s="4"/>
      <c r="E733" s="4"/>
      <c r="F733" s="31"/>
      <c r="G733" s="27" t="s">
        <v>236</v>
      </c>
      <c r="H733" s="27" t="s">
        <v>185</v>
      </c>
      <c r="I733" s="27"/>
      <c r="J733" s="27"/>
      <c r="K733" s="79">
        <f t="shared" si="11"/>
        <v>181.1</v>
      </c>
      <c r="L733" s="28">
        <f t="shared" si="11"/>
        <v>181.1</v>
      </c>
    </row>
    <row r="734" spans="1:12">
      <c r="A734" s="44" t="s">
        <v>237</v>
      </c>
      <c r="B734" s="4"/>
      <c r="C734" s="4"/>
      <c r="D734" s="4"/>
      <c r="E734" s="4"/>
      <c r="F734" s="31"/>
      <c r="G734" s="27" t="s">
        <v>236</v>
      </c>
      <c r="H734" s="27" t="s">
        <v>185</v>
      </c>
      <c r="I734" s="27" t="s">
        <v>238</v>
      </c>
      <c r="J734" s="27" t="s">
        <v>239</v>
      </c>
      <c r="K734" s="79">
        <v>181.1</v>
      </c>
      <c r="L734" s="28">
        <v>181.1</v>
      </c>
    </row>
    <row r="735" spans="1:12">
      <c r="A735" s="40" t="s">
        <v>187</v>
      </c>
      <c r="B735" s="4"/>
      <c r="C735" s="4"/>
      <c r="D735" s="4"/>
      <c r="E735" s="4"/>
      <c r="F735" s="31"/>
      <c r="G735" s="41"/>
      <c r="H735" s="41"/>
      <c r="I735" s="41"/>
      <c r="J735" s="41"/>
      <c r="K735" s="77"/>
      <c r="L735" s="42"/>
    </row>
    <row r="736" spans="1:12">
      <c r="A736" s="40" t="s">
        <v>188</v>
      </c>
      <c r="B736" s="4"/>
      <c r="C736" s="4"/>
      <c r="D736" s="4"/>
      <c r="E736" s="4"/>
      <c r="F736" s="31"/>
      <c r="G736" s="41"/>
      <c r="H736" s="41"/>
      <c r="I736" s="41"/>
      <c r="J736" s="41"/>
      <c r="K736" s="77"/>
      <c r="L736" s="42"/>
    </row>
    <row r="737" spans="1:12">
      <c r="A737" s="40" t="s">
        <v>240</v>
      </c>
      <c r="B737" s="35"/>
      <c r="C737" s="35"/>
      <c r="D737" s="35"/>
      <c r="E737" s="35"/>
      <c r="F737" s="36"/>
      <c r="G737" s="32" t="s">
        <v>241</v>
      </c>
      <c r="H737" s="32"/>
      <c r="I737" s="32"/>
      <c r="J737" s="41"/>
      <c r="K737" s="77">
        <f>K739+K743</f>
        <v>1505.4</v>
      </c>
      <c r="L737" s="42">
        <f>L739+L743</f>
        <v>1505.4</v>
      </c>
    </row>
    <row r="738" spans="1:12">
      <c r="A738" s="40" t="s">
        <v>179</v>
      </c>
      <c r="B738" s="35"/>
      <c r="C738" s="35"/>
      <c r="D738" s="35"/>
      <c r="E738" s="35"/>
      <c r="F738" s="36"/>
      <c r="G738" s="32"/>
      <c r="H738" s="32"/>
      <c r="I738" s="32"/>
      <c r="J738" s="41"/>
      <c r="K738" s="77"/>
      <c r="L738" s="42"/>
    </row>
    <row r="739" spans="1:12">
      <c r="A739" s="40" t="s">
        <v>180</v>
      </c>
      <c r="B739" s="35"/>
      <c r="C739" s="35"/>
      <c r="D739" s="35"/>
      <c r="E739" s="35"/>
      <c r="F739" s="36"/>
      <c r="G739" s="32" t="s">
        <v>241</v>
      </c>
      <c r="H739" s="32" t="s">
        <v>181</v>
      </c>
      <c r="I739" s="41"/>
      <c r="J739" s="41"/>
      <c r="K739" s="77">
        <f t="shared" ref="K739:L741" si="12">K740</f>
        <v>1180.4000000000001</v>
      </c>
      <c r="L739" s="42">
        <f t="shared" si="12"/>
        <v>1180.4000000000001</v>
      </c>
    </row>
    <row r="740" spans="1:12">
      <c r="A740" s="40" t="s">
        <v>192</v>
      </c>
      <c r="B740" s="35"/>
      <c r="C740" s="35"/>
      <c r="D740" s="35"/>
      <c r="E740" s="35"/>
      <c r="F740" s="36"/>
      <c r="G740" s="32" t="s">
        <v>241</v>
      </c>
      <c r="H740" s="32" t="s">
        <v>193</v>
      </c>
      <c r="I740" s="41"/>
      <c r="J740" s="41"/>
      <c r="K740" s="77">
        <f t="shared" si="12"/>
        <v>1180.4000000000001</v>
      </c>
      <c r="L740" s="42">
        <f t="shared" si="12"/>
        <v>1180.4000000000001</v>
      </c>
    </row>
    <row r="741" spans="1:12">
      <c r="A741" s="44" t="s">
        <v>184</v>
      </c>
      <c r="B741" s="35"/>
      <c r="C741" s="35"/>
      <c r="D741" s="35"/>
      <c r="E741" s="35"/>
      <c r="F741" s="36"/>
      <c r="G741" s="37" t="s">
        <v>241</v>
      </c>
      <c r="H741" s="37" t="s">
        <v>194</v>
      </c>
      <c r="I741" s="27"/>
      <c r="J741" s="27"/>
      <c r="K741" s="79">
        <f t="shared" si="12"/>
        <v>1180.4000000000001</v>
      </c>
      <c r="L741" s="28">
        <f t="shared" si="12"/>
        <v>1180.4000000000001</v>
      </c>
    </row>
    <row r="742" spans="1:12">
      <c r="A742" s="44" t="s">
        <v>237</v>
      </c>
      <c r="B742" s="35"/>
      <c r="C742" s="35"/>
      <c r="D742" s="35"/>
      <c r="E742" s="35"/>
      <c r="F742" s="36"/>
      <c r="G742" s="37" t="s">
        <v>241</v>
      </c>
      <c r="H742" s="37" t="s">
        <v>194</v>
      </c>
      <c r="I742" s="27" t="s">
        <v>238</v>
      </c>
      <c r="J742" s="27" t="s">
        <v>239</v>
      </c>
      <c r="K742" s="79">
        <v>1180.4000000000001</v>
      </c>
      <c r="L742" s="28">
        <v>1180.4000000000001</v>
      </c>
    </row>
    <row r="743" spans="1:12">
      <c r="A743" s="40" t="s">
        <v>195</v>
      </c>
      <c r="B743" s="35"/>
      <c r="C743" s="35"/>
      <c r="D743" s="35"/>
      <c r="E743" s="35"/>
      <c r="F743" s="36"/>
      <c r="G743" s="32" t="s">
        <v>241</v>
      </c>
      <c r="H743" s="32" t="s">
        <v>196</v>
      </c>
      <c r="I743" s="41"/>
      <c r="J743" s="41"/>
      <c r="K743" s="82">
        <f t="shared" ref="K743:L745" si="13">K744</f>
        <v>325</v>
      </c>
      <c r="L743" s="33">
        <f t="shared" si="13"/>
        <v>325</v>
      </c>
    </row>
    <row r="744" spans="1:12">
      <c r="A744" s="40" t="s">
        <v>197</v>
      </c>
      <c r="B744" s="4"/>
      <c r="C744" s="4"/>
      <c r="D744" s="4"/>
      <c r="E744" s="4"/>
      <c r="F744" s="31"/>
      <c r="G744" s="32" t="s">
        <v>241</v>
      </c>
      <c r="H744" s="32" t="s">
        <v>198</v>
      </c>
      <c r="I744" s="41"/>
      <c r="J744" s="41"/>
      <c r="K744" s="82">
        <f t="shared" si="13"/>
        <v>325</v>
      </c>
      <c r="L744" s="33">
        <f t="shared" si="13"/>
        <v>325</v>
      </c>
    </row>
    <row r="745" spans="1:12">
      <c r="A745" s="44" t="s">
        <v>199</v>
      </c>
      <c r="B745" s="4"/>
      <c r="C745" s="4"/>
      <c r="D745" s="4"/>
      <c r="E745" s="4"/>
      <c r="F745" s="31"/>
      <c r="G745" s="37" t="s">
        <v>241</v>
      </c>
      <c r="H745" s="27" t="s">
        <v>200</v>
      </c>
      <c r="I745" s="27"/>
      <c r="J745" s="27"/>
      <c r="K745" s="79">
        <f t="shared" si="13"/>
        <v>325</v>
      </c>
      <c r="L745" s="28">
        <f t="shared" si="13"/>
        <v>325</v>
      </c>
    </row>
    <row r="746" spans="1:12">
      <c r="A746" s="44" t="s">
        <v>237</v>
      </c>
      <c r="B746" s="4"/>
      <c r="C746" s="4"/>
      <c r="D746" s="4"/>
      <c r="E746" s="4"/>
      <c r="F746" s="31"/>
      <c r="G746" s="37" t="s">
        <v>241</v>
      </c>
      <c r="H746" s="27" t="s">
        <v>200</v>
      </c>
      <c r="I746" s="27" t="s">
        <v>238</v>
      </c>
      <c r="J746" s="27" t="s">
        <v>239</v>
      </c>
      <c r="K746" s="79">
        <v>325</v>
      </c>
      <c r="L746" s="28">
        <v>325</v>
      </c>
    </row>
    <row r="747" spans="1:12">
      <c r="A747" s="40"/>
      <c r="B747" s="4"/>
      <c r="C747" s="4"/>
      <c r="D747" s="4"/>
      <c r="E747" s="4"/>
      <c r="F747" s="31"/>
      <c r="G747" s="41"/>
      <c r="H747" s="41"/>
      <c r="I747" s="41"/>
      <c r="J747" s="41"/>
      <c r="K747" s="77"/>
      <c r="L747" s="42"/>
    </row>
    <row r="748" spans="1:12">
      <c r="A748" s="40" t="s">
        <v>201</v>
      </c>
      <c r="B748" s="4"/>
      <c r="C748" s="4"/>
      <c r="D748" s="4"/>
      <c r="E748" s="4"/>
      <c r="F748" s="31"/>
      <c r="G748" s="41"/>
      <c r="H748" s="41"/>
      <c r="I748" s="41"/>
      <c r="J748" s="41"/>
      <c r="K748" s="77"/>
      <c r="L748" s="42"/>
    </row>
    <row r="749" spans="1:12">
      <c r="A749" s="40" t="s">
        <v>242</v>
      </c>
      <c r="B749" s="4"/>
      <c r="C749" s="4"/>
      <c r="D749" s="4"/>
      <c r="E749" s="4"/>
      <c r="F749" s="31"/>
      <c r="G749" s="41" t="s">
        <v>243</v>
      </c>
      <c r="H749" s="41"/>
      <c r="I749" s="41"/>
      <c r="J749" s="41"/>
      <c r="K749" s="77">
        <f>K750+K755</f>
        <v>100</v>
      </c>
      <c r="L749" s="42">
        <f>L750+L755</f>
        <v>100</v>
      </c>
    </row>
    <row r="750" spans="1:12">
      <c r="A750" s="40" t="s">
        <v>244</v>
      </c>
      <c r="B750" s="35"/>
      <c r="C750" s="35"/>
      <c r="D750" s="35"/>
      <c r="E750" s="35"/>
      <c r="F750" s="36"/>
      <c r="G750" s="32" t="s">
        <v>245</v>
      </c>
      <c r="H750" s="32"/>
      <c r="I750" s="32"/>
      <c r="J750" s="41"/>
      <c r="K750" s="77">
        <f t="shared" ref="K750:L753" si="14">K751</f>
        <v>50</v>
      </c>
      <c r="L750" s="42">
        <f t="shared" si="14"/>
        <v>50</v>
      </c>
    </row>
    <row r="751" spans="1:12">
      <c r="A751" s="40" t="s">
        <v>195</v>
      </c>
      <c r="B751" s="35"/>
      <c r="C751" s="35"/>
      <c r="D751" s="35"/>
      <c r="E751" s="35"/>
      <c r="F751" s="36"/>
      <c r="G751" s="32" t="s">
        <v>245</v>
      </c>
      <c r="H751" s="32" t="s">
        <v>196</v>
      </c>
      <c r="I751" s="32"/>
      <c r="J751" s="41"/>
      <c r="K751" s="77">
        <f t="shared" si="14"/>
        <v>50</v>
      </c>
      <c r="L751" s="42">
        <f t="shared" si="14"/>
        <v>50</v>
      </c>
    </row>
    <row r="752" spans="1:12">
      <c r="A752" s="40" t="s">
        <v>197</v>
      </c>
      <c r="B752" s="35"/>
      <c r="C752" s="35"/>
      <c r="D752" s="35"/>
      <c r="E752" s="35"/>
      <c r="F752" s="36"/>
      <c r="G752" s="32" t="s">
        <v>245</v>
      </c>
      <c r="H752" s="32" t="s">
        <v>198</v>
      </c>
      <c r="I752" s="41"/>
      <c r="J752" s="41"/>
      <c r="K752" s="77">
        <f t="shared" si="14"/>
        <v>50</v>
      </c>
      <c r="L752" s="42">
        <f t="shared" si="14"/>
        <v>50</v>
      </c>
    </row>
    <row r="753" spans="1:12">
      <c r="A753" s="44" t="s">
        <v>199</v>
      </c>
      <c r="B753" s="35"/>
      <c r="C753" s="35"/>
      <c r="D753" s="35"/>
      <c r="E753" s="35"/>
      <c r="F753" s="36"/>
      <c r="G753" s="37" t="s">
        <v>245</v>
      </c>
      <c r="H753" s="37" t="s">
        <v>200</v>
      </c>
      <c r="I753" s="27"/>
      <c r="J753" s="27"/>
      <c r="K753" s="79">
        <f t="shared" si="14"/>
        <v>50</v>
      </c>
      <c r="L753" s="28">
        <f t="shared" si="14"/>
        <v>50</v>
      </c>
    </row>
    <row r="754" spans="1:12">
      <c r="A754" s="44" t="s">
        <v>29</v>
      </c>
      <c r="B754" s="35"/>
      <c r="C754" s="35"/>
      <c r="D754" s="35"/>
      <c r="E754" s="35"/>
      <c r="F754" s="36"/>
      <c r="G754" s="37" t="s">
        <v>245</v>
      </c>
      <c r="H754" s="37" t="s">
        <v>200</v>
      </c>
      <c r="I754" s="27" t="s">
        <v>123</v>
      </c>
      <c r="J754" s="27" t="s">
        <v>246</v>
      </c>
      <c r="K754" s="79">
        <v>50</v>
      </c>
      <c r="L754" s="28">
        <v>50</v>
      </c>
    </row>
    <row r="755" spans="1:12">
      <c r="A755" s="40" t="s">
        <v>247</v>
      </c>
      <c r="B755" s="4"/>
      <c r="C755" s="4"/>
      <c r="D755" s="4"/>
      <c r="E755" s="4"/>
      <c r="F755" s="31"/>
      <c r="G755" s="32" t="s">
        <v>248</v>
      </c>
      <c r="H755" s="32"/>
      <c r="I755" s="32"/>
      <c r="J755" s="41"/>
      <c r="K755" s="77">
        <f t="shared" ref="K755:L758" si="15">K756</f>
        <v>50</v>
      </c>
      <c r="L755" s="42">
        <f t="shared" si="15"/>
        <v>50</v>
      </c>
    </row>
    <row r="756" spans="1:12">
      <c r="A756" s="40" t="s">
        <v>195</v>
      </c>
      <c r="B756" s="35"/>
      <c r="C756" s="35"/>
      <c r="D756" s="35"/>
      <c r="E756" s="35"/>
      <c r="F756" s="36"/>
      <c r="G756" s="32" t="s">
        <v>248</v>
      </c>
      <c r="H756" s="32" t="s">
        <v>196</v>
      </c>
      <c r="I756" s="32"/>
      <c r="J756" s="41"/>
      <c r="K756" s="77">
        <f t="shared" si="15"/>
        <v>50</v>
      </c>
      <c r="L756" s="42">
        <f t="shared" si="15"/>
        <v>50</v>
      </c>
    </row>
    <row r="757" spans="1:12">
      <c r="A757" s="40" t="s">
        <v>197</v>
      </c>
      <c r="B757" s="4"/>
      <c r="C757" s="4"/>
      <c r="D757" s="4"/>
      <c r="E757" s="4"/>
      <c r="F757" s="31"/>
      <c r="G757" s="32" t="s">
        <v>248</v>
      </c>
      <c r="H757" s="32" t="s">
        <v>198</v>
      </c>
      <c r="I757" s="41"/>
      <c r="J757" s="41"/>
      <c r="K757" s="77">
        <f t="shared" si="15"/>
        <v>50</v>
      </c>
      <c r="L757" s="42">
        <f t="shared" si="15"/>
        <v>50</v>
      </c>
    </row>
    <row r="758" spans="1:12">
      <c r="A758" s="44" t="s">
        <v>199</v>
      </c>
      <c r="B758" s="4"/>
      <c r="C758" s="4"/>
      <c r="D758" s="4"/>
      <c r="E758" s="4"/>
      <c r="F758" s="31"/>
      <c r="G758" s="37" t="s">
        <v>248</v>
      </c>
      <c r="H758" s="37" t="s">
        <v>200</v>
      </c>
      <c r="I758" s="27"/>
      <c r="J758" s="27"/>
      <c r="K758" s="79">
        <f t="shared" si="15"/>
        <v>50</v>
      </c>
      <c r="L758" s="28">
        <f t="shared" si="15"/>
        <v>50</v>
      </c>
    </row>
    <row r="759" spans="1:12">
      <c r="A759" s="44" t="s">
        <v>29</v>
      </c>
      <c r="B759" s="4"/>
      <c r="C759" s="4"/>
      <c r="D759" s="4"/>
      <c r="E759" s="4"/>
      <c r="F759" s="31"/>
      <c r="G759" s="37" t="s">
        <v>248</v>
      </c>
      <c r="H759" s="37" t="s">
        <v>200</v>
      </c>
      <c r="I759" s="27" t="s">
        <v>123</v>
      </c>
      <c r="J759" s="27" t="s">
        <v>246</v>
      </c>
      <c r="K759" s="79">
        <v>50</v>
      </c>
      <c r="L759" s="28">
        <v>50</v>
      </c>
    </row>
    <row r="760" spans="1:12">
      <c r="A760" s="40"/>
      <c r="B760" s="4"/>
      <c r="C760" s="4"/>
      <c r="D760" s="4"/>
      <c r="E760" s="4"/>
      <c r="F760" s="31"/>
      <c r="G760" s="41"/>
      <c r="H760" s="41"/>
      <c r="I760" s="41"/>
      <c r="J760" s="41"/>
      <c r="K760" s="77"/>
      <c r="L760" s="42"/>
    </row>
    <row r="761" spans="1:12">
      <c r="A761" s="40" t="s">
        <v>201</v>
      </c>
      <c r="B761" s="4"/>
      <c r="C761" s="4"/>
      <c r="D761" s="4"/>
      <c r="E761" s="4"/>
      <c r="F761" s="31"/>
      <c r="G761" s="41"/>
      <c r="H761" s="41"/>
      <c r="I761" s="41"/>
      <c r="J761" s="41"/>
      <c r="K761" s="77"/>
      <c r="L761" s="42"/>
    </row>
    <row r="762" spans="1:12">
      <c r="A762" s="40" t="s">
        <v>249</v>
      </c>
      <c r="B762" s="4"/>
      <c r="C762" s="4"/>
      <c r="D762" s="4"/>
      <c r="E762" s="4"/>
      <c r="F762" s="31"/>
      <c r="G762" s="41"/>
      <c r="H762" s="41"/>
      <c r="I762" s="41"/>
      <c r="J762" s="41"/>
      <c r="K762" s="77"/>
      <c r="L762" s="42"/>
    </row>
    <row r="763" spans="1:12">
      <c r="A763" s="40" t="s">
        <v>250</v>
      </c>
      <c r="B763" s="4"/>
      <c r="C763" s="4"/>
      <c r="D763" s="4"/>
      <c r="E763" s="4"/>
      <c r="F763" s="31"/>
      <c r="G763" s="41" t="s">
        <v>251</v>
      </c>
      <c r="H763" s="41"/>
      <c r="I763" s="41"/>
      <c r="J763" s="41"/>
      <c r="K763" s="77">
        <f>K764+K770+K778+K783+K809</f>
        <v>9294.7999999999993</v>
      </c>
      <c r="L763" s="77">
        <f>L764+L770+L778+L783+L809</f>
        <v>9294.7999999999993</v>
      </c>
    </row>
    <row r="764" spans="1:12">
      <c r="A764" s="11" t="s">
        <v>252</v>
      </c>
      <c r="B764" s="4"/>
      <c r="C764" s="4"/>
      <c r="D764" s="4"/>
      <c r="E764" s="4"/>
      <c r="F764" s="31"/>
      <c r="G764" s="41" t="s">
        <v>253</v>
      </c>
      <c r="H764" s="32" t="s">
        <v>254</v>
      </c>
      <c r="I764" s="41"/>
      <c r="J764" s="32"/>
      <c r="K764" s="77">
        <f>K766</f>
        <v>100</v>
      </c>
      <c r="L764" s="42">
        <f>L766</f>
        <v>100</v>
      </c>
    </row>
    <row r="765" spans="1:12">
      <c r="A765" s="40" t="s">
        <v>255</v>
      </c>
      <c r="B765" s="4"/>
      <c r="C765" s="4"/>
      <c r="D765" s="4"/>
      <c r="E765" s="4"/>
      <c r="F765" s="31"/>
      <c r="G765" s="41"/>
      <c r="H765" s="37"/>
      <c r="I765" s="41"/>
      <c r="J765" s="37"/>
      <c r="K765" s="77"/>
      <c r="L765" s="42"/>
    </row>
    <row r="766" spans="1:12">
      <c r="A766" s="40" t="s">
        <v>256</v>
      </c>
      <c r="B766" s="4"/>
      <c r="C766" s="4"/>
      <c r="D766" s="4"/>
      <c r="E766" s="4"/>
      <c r="F766" s="31"/>
      <c r="G766" s="41" t="s">
        <v>257</v>
      </c>
      <c r="H766" s="32" t="s">
        <v>258</v>
      </c>
      <c r="I766" s="41"/>
      <c r="J766" s="32"/>
      <c r="K766" s="77">
        <f>K768</f>
        <v>100</v>
      </c>
      <c r="L766" s="42">
        <f>L768</f>
        <v>100</v>
      </c>
    </row>
    <row r="767" spans="1:12">
      <c r="A767" s="30" t="s">
        <v>259</v>
      </c>
      <c r="B767" s="4"/>
      <c r="C767" s="4"/>
      <c r="D767" s="4"/>
      <c r="E767" s="4"/>
      <c r="F767" s="31"/>
      <c r="G767" s="27"/>
      <c r="H767" s="37"/>
      <c r="I767" s="27"/>
      <c r="J767" s="37"/>
      <c r="K767" s="77"/>
      <c r="L767" s="42"/>
    </row>
    <row r="768" spans="1:12">
      <c r="A768" s="30" t="s">
        <v>260</v>
      </c>
      <c r="B768" s="4"/>
      <c r="C768" s="4"/>
      <c r="D768" s="4"/>
      <c r="E768" s="4"/>
      <c r="F768" s="31"/>
      <c r="G768" s="27" t="s">
        <v>257</v>
      </c>
      <c r="H768" s="37" t="s">
        <v>261</v>
      </c>
      <c r="I768" s="27"/>
      <c r="J768" s="37"/>
      <c r="K768" s="79">
        <f>K769</f>
        <v>100</v>
      </c>
      <c r="L768" s="28">
        <f>L769</f>
        <v>100</v>
      </c>
    </row>
    <row r="769" spans="1:12">
      <c r="A769" s="51" t="s">
        <v>262</v>
      </c>
      <c r="B769" s="4"/>
      <c r="C769" s="4"/>
      <c r="D769" s="4"/>
      <c r="E769" s="4"/>
      <c r="F769" s="31"/>
      <c r="G769" s="27" t="s">
        <v>257</v>
      </c>
      <c r="H769" s="37" t="s">
        <v>261</v>
      </c>
      <c r="I769" s="27" t="s">
        <v>263</v>
      </c>
      <c r="J769" s="37" t="s">
        <v>264</v>
      </c>
      <c r="K769" s="79">
        <v>100</v>
      </c>
      <c r="L769" s="28">
        <v>100</v>
      </c>
    </row>
    <row r="770" spans="1:12">
      <c r="A770" s="40" t="s">
        <v>265</v>
      </c>
      <c r="B770" s="4"/>
      <c r="C770" s="4"/>
      <c r="D770" s="4"/>
      <c r="E770" s="4"/>
      <c r="F770" s="31"/>
      <c r="G770" s="32" t="s">
        <v>266</v>
      </c>
      <c r="H770" s="32"/>
      <c r="I770" s="32"/>
      <c r="J770" s="41"/>
      <c r="K770" s="82">
        <f>K772</f>
        <v>960</v>
      </c>
      <c r="L770" s="33">
        <f>L772</f>
        <v>960</v>
      </c>
    </row>
    <row r="771" spans="1:12">
      <c r="A771" s="40" t="s">
        <v>267</v>
      </c>
      <c r="B771" s="4"/>
      <c r="C771" s="4"/>
      <c r="D771" s="4"/>
      <c r="E771" s="4"/>
      <c r="F771" s="31"/>
      <c r="G771" s="37"/>
      <c r="H771" s="37"/>
      <c r="I771" s="37"/>
      <c r="J771" s="27"/>
      <c r="K771" s="83"/>
      <c r="L771" s="38"/>
    </row>
    <row r="772" spans="1:12">
      <c r="A772" s="40" t="s">
        <v>268</v>
      </c>
      <c r="B772" s="35"/>
      <c r="C772" s="35"/>
      <c r="D772" s="35"/>
      <c r="E772" s="35"/>
      <c r="F772" s="36"/>
      <c r="G772" s="32" t="s">
        <v>266</v>
      </c>
      <c r="H772" s="32"/>
      <c r="I772" s="32"/>
      <c r="J772" s="32"/>
      <c r="K772" s="82">
        <f>K773</f>
        <v>960</v>
      </c>
      <c r="L772" s="33">
        <f>L773</f>
        <v>960</v>
      </c>
    </row>
    <row r="773" spans="1:12">
      <c r="A773" s="40" t="s">
        <v>252</v>
      </c>
      <c r="B773" s="3"/>
      <c r="C773" s="3"/>
      <c r="D773" s="3"/>
      <c r="E773" s="3"/>
      <c r="F773" s="20"/>
      <c r="G773" s="32" t="s">
        <v>266</v>
      </c>
      <c r="H773" s="32" t="s">
        <v>254</v>
      </c>
      <c r="I773" s="21"/>
      <c r="J773" s="21"/>
      <c r="K773" s="80">
        <f>K775</f>
        <v>960</v>
      </c>
      <c r="L773" s="22">
        <f>L775</f>
        <v>960</v>
      </c>
    </row>
    <row r="774" spans="1:12">
      <c r="A774" s="40" t="s">
        <v>255</v>
      </c>
      <c r="B774" s="75"/>
      <c r="C774" s="75"/>
      <c r="D774" s="75"/>
      <c r="E774" s="75"/>
      <c r="F774" s="76"/>
      <c r="G774" s="41"/>
      <c r="H774" s="32"/>
      <c r="I774" s="41"/>
      <c r="J774" s="41"/>
      <c r="K774" s="77"/>
      <c r="L774" s="42"/>
    </row>
    <row r="775" spans="1:12">
      <c r="A775" s="40" t="s">
        <v>256</v>
      </c>
      <c r="B775" s="75"/>
      <c r="C775" s="75"/>
      <c r="D775" s="75"/>
      <c r="E775" s="75"/>
      <c r="F775" s="76"/>
      <c r="G775" s="32" t="s">
        <v>266</v>
      </c>
      <c r="H775" s="32" t="s">
        <v>258</v>
      </c>
      <c r="I775" s="41"/>
      <c r="J775" s="41"/>
      <c r="K775" s="77">
        <f>K776</f>
        <v>960</v>
      </c>
      <c r="L775" s="42">
        <f>L776</f>
        <v>960</v>
      </c>
    </row>
    <row r="776" spans="1:12">
      <c r="A776" s="44" t="s">
        <v>269</v>
      </c>
      <c r="B776" s="75"/>
      <c r="C776" s="75"/>
      <c r="D776" s="75"/>
      <c r="E776" s="75"/>
      <c r="F776" s="76"/>
      <c r="G776" s="37" t="s">
        <v>266</v>
      </c>
      <c r="H776" s="37" t="s">
        <v>270</v>
      </c>
      <c r="I776" s="27" t="s">
        <v>263</v>
      </c>
      <c r="J776" s="27" t="s">
        <v>123</v>
      </c>
      <c r="K776" s="79">
        <v>960</v>
      </c>
      <c r="L776" s="28">
        <v>960</v>
      </c>
    </row>
    <row r="777" spans="1:12">
      <c r="A777" s="40" t="s">
        <v>271</v>
      </c>
      <c r="B777" s="75"/>
      <c r="C777" s="75"/>
      <c r="D777" s="75"/>
      <c r="E777" s="75"/>
      <c r="F777" s="76"/>
      <c r="G777" s="41"/>
      <c r="H777" s="41"/>
      <c r="I777" s="41"/>
      <c r="J777" s="41"/>
      <c r="K777" s="77"/>
      <c r="L777" s="42"/>
    </row>
    <row r="778" spans="1:12">
      <c r="A778" s="40" t="s">
        <v>272</v>
      </c>
      <c r="B778" s="75"/>
      <c r="C778" s="75"/>
      <c r="D778" s="75"/>
      <c r="E778" s="75"/>
      <c r="F778" s="76"/>
      <c r="G778" s="41" t="s">
        <v>273</v>
      </c>
      <c r="H778" s="41"/>
      <c r="I778" s="41"/>
      <c r="J778" s="41"/>
      <c r="K778" s="77">
        <f>K779</f>
        <v>370</v>
      </c>
      <c r="L778" s="77">
        <f>L779</f>
        <v>370</v>
      </c>
    </row>
    <row r="779" spans="1:12">
      <c r="A779" s="40" t="s">
        <v>252</v>
      </c>
      <c r="B779" s="75"/>
      <c r="C779" s="75"/>
      <c r="D779" s="75"/>
      <c r="E779" s="75"/>
      <c r="F779" s="76"/>
      <c r="G779" s="41" t="s">
        <v>273</v>
      </c>
      <c r="H779" s="32" t="s">
        <v>254</v>
      </c>
      <c r="I779" s="41"/>
      <c r="J779" s="41"/>
      <c r="K779" s="77">
        <f>K781</f>
        <v>370</v>
      </c>
      <c r="L779" s="77">
        <f>L781</f>
        <v>370</v>
      </c>
    </row>
    <row r="780" spans="1:12">
      <c r="A780" s="40" t="s">
        <v>255</v>
      </c>
      <c r="B780" s="25"/>
      <c r="C780" s="25"/>
      <c r="D780" s="25"/>
      <c r="E780" s="25"/>
      <c r="F780" s="26"/>
      <c r="G780" s="41"/>
      <c r="H780" s="32"/>
      <c r="I780" s="41"/>
      <c r="J780" s="89"/>
      <c r="K780" s="77"/>
      <c r="L780" s="77"/>
    </row>
    <row r="781" spans="1:12">
      <c r="A781" s="40" t="s">
        <v>256</v>
      </c>
      <c r="B781" s="25"/>
      <c r="C781" s="25"/>
      <c r="D781" s="25"/>
      <c r="E781" s="25"/>
      <c r="F781" s="26"/>
      <c r="G781" s="41" t="s">
        <v>273</v>
      </c>
      <c r="H781" s="32" t="s">
        <v>258</v>
      </c>
      <c r="I781" s="41"/>
      <c r="J781" s="89"/>
      <c r="K781" s="79">
        <f>K782</f>
        <v>370</v>
      </c>
      <c r="L781" s="79">
        <f>L782</f>
        <v>370</v>
      </c>
    </row>
    <row r="782" spans="1:12">
      <c r="A782" s="44" t="s">
        <v>274</v>
      </c>
      <c r="B782" s="25"/>
      <c r="C782" s="25"/>
      <c r="D782" s="25"/>
      <c r="E782" s="25"/>
      <c r="F782" s="26"/>
      <c r="G782" s="27" t="s">
        <v>273</v>
      </c>
      <c r="H782" s="37" t="s">
        <v>275</v>
      </c>
      <c r="I782" s="27" t="s">
        <v>263</v>
      </c>
      <c r="J782" s="90" t="s">
        <v>123</v>
      </c>
      <c r="K782" s="28">
        <v>370</v>
      </c>
      <c r="L782" s="28">
        <v>370</v>
      </c>
    </row>
    <row r="783" spans="1:12">
      <c r="A783" s="40" t="s">
        <v>69</v>
      </c>
      <c r="B783" s="4"/>
      <c r="C783" s="4"/>
      <c r="D783" s="49"/>
      <c r="E783" s="49"/>
      <c r="F783" s="47"/>
      <c r="G783" s="41" t="s">
        <v>276</v>
      </c>
      <c r="H783" s="41"/>
      <c r="I783" s="21"/>
      <c r="J783" s="89"/>
      <c r="K783" s="82">
        <f>K786+K799</f>
        <v>4449.8</v>
      </c>
      <c r="L783" s="33">
        <f>L786+L799</f>
        <v>4449.8</v>
      </c>
    </row>
    <row r="784" spans="1:12">
      <c r="A784" s="40" t="s">
        <v>277</v>
      </c>
      <c r="B784" s="75"/>
      <c r="C784" s="75"/>
      <c r="D784" s="75"/>
      <c r="E784" s="75"/>
      <c r="F784" s="76"/>
      <c r="G784" s="41"/>
      <c r="H784" s="41"/>
      <c r="I784" s="41"/>
      <c r="J784" s="41"/>
      <c r="K784" s="77"/>
      <c r="L784" s="42"/>
    </row>
    <row r="785" spans="1:12">
      <c r="A785" s="40" t="s">
        <v>278</v>
      </c>
      <c r="B785" s="75"/>
      <c r="C785" s="75"/>
      <c r="D785" s="75"/>
      <c r="E785" s="75"/>
      <c r="F785" s="76"/>
      <c r="G785" s="41"/>
      <c r="H785" s="41"/>
      <c r="I785" s="41"/>
      <c r="J785" s="41"/>
      <c r="K785" s="77"/>
      <c r="L785" s="42"/>
    </row>
    <row r="786" spans="1:12">
      <c r="A786" s="40" t="s">
        <v>279</v>
      </c>
      <c r="B786" s="75"/>
      <c r="C786" s="75"/>
      <c r="D786" s="75"/>
      <c r="E786" s="75"/>
      <c r="F786" s="76"/>
      <c r="G786" s="41" t="s">
        <v>282</v>
      </c>
      <c r="H786" s="41"/>
      <c r="I786" s="41"/>
      <c r="J786" s="41"/>
      <c r="K786" s="77">
        <f>K788+K793</f>
        <v>872.9</v>
      </c>
      <c r="L786" s="42">
        <f>L788+L793</f>
        <v>872.9</v>
      </c>
    </row>
    <row r="787" spans="1:12">
      <c r="A787" s="40" t="s">
        <v>280</v>
      </c>
      <c r="B787" s="75"/>
      <c r="C787" s="75"/>
      <c r="D787" s="75"/>
      <c r="E787" s="75"/>
      <c r="F787" s="76"/>
      <c r="G787" s="41"/>
      <c r="H787" s="41"/>
      <c r="I787" s="41"/>
      <c r="J787" s="41"/>
      <c r="K787" s="77"/>
      <c r="L787" s="42"/>
    </row>
    <row r="788" spans="1:12">
      <c r="A788" s="40" t="s">
        <v>281</v>
      </c>
      <c r="B788" s="75"/>
      <c r="C788" s="75"/>
      <c r="D788" s="75"/>
      <c r="E788" s="75"/>
      <c r="F788" s="76"/>
      <c r="G788" s="41" t="s">
        <v>282</v>
      </c>
      <c r="H788" s="41" t="s">
        <v>181</v>
      </c>
      <c r="I788" s="41"/>
      <c r="J788" s="41"/>
      <c r="K788" s="77">
        <f>K789</f>
        <v>831.3</v>
      </c>
      <c r="L788" s="42">
        <f>L789</f>
        <v>831.3</v>
      </c>
    </row>
    <row r="789" spans="1:12">
      <c r="A789" s="40" t="s">
        <v>182</v>
      </c>
      <c r="B789" s="75"/>
      <c r="C789" s="75"/>
      <c r="D789" s="75"/>
      <c r="E789" s="75"/>
      <c r="F789" s="76"/>
      <c r="G789" s="41" t="s">
        <v>282</v>
      </c>
      <c r="H789" s="41" t="s">
        <v>183</v>
      </c>
      <c r="I789" s="41"/>
      <c r="J789" s="41"/>
      <c r="K789" s="77">
        <f>K791</f>
        <v>831.3</v>
      </c>
      <c r="L789" s="42">
        <f>L791</f>
        <v>831.3</v>
      </c>
    </row>
    <row r="790" spans="1:12">
      <c r="A790" s="51" t="s">
        <v>69</v>
      </c>
      <c r="B790" s="75"/>
      <c r="C790" s="75"/>
      <c r="D790" s="75"/>
      <c r="E790" s="75"/>
      <c r="F790" s="76"/>
      <c r="G790" s="27" t="s">
        <v>282</v>
      </c>
      <c r="H790" s="41" t="s">
        <v>183</v>
      </c>
      <c r="I790" s="41" t="s">
        <v>263</v>
      </c>
      <c r="J790" s="41" t="s">
        <v>264</v>
      </c>
      <c r="K790" s="77">
        <f>K791+K792</f>
        <v>831.3</v>
      </c>
      <c r="L790" s="42">
        <f>L791+L792</f>
        <v>831.3</v>
      </c>
    </row>
    <row r="791" spans="1:12">
      <c r="A791" s="44" t="s">
        <v>184</v>
      </c>
      <c r="B791" s="75"/>
      <c r="C791" s="75"/>
      <c r="D791" s="75"/>
      <c r="E791" s="75"/>
      <c r="F791" s="76"/>
      <c r="G791" s="27" t="s">
        <v>282</v>
      </c>
      <c r="H791" s="27" t="s">
        <v>185</v>
      </c>
      <c r="I791" s="27" t="s">
        <v>263</v>
      </c>
      <c r="J791" s="27" t="s">
        <v>264</v>
      </c>
      <c r="K791" s="79">
        <v>831.3</v>
      </c>
      <c r="L791" s="28">
        <v>831.3</v>
      </c>
    </row>
    <row r="792" spans="1:12">
      <c r="A792" s="44" t="s">
        <v>283</v>
      </c>
      <c r="B792" s="75"/>
      <c r="C792" s="75"/>
      <c r="D792" s="75"/>
      <c r="E792" s="75"/>
      <c r="F792" s="76"/>
      <c r="G792" s="27" t="s">
        <v>282</v>
      </c>
      <c r="H792" s="27" t="s">
        <v>284</v>
      </c>
      <c r="I792" s="27" t="s">
        <v>263</v>
      </c>
      <c r="J792" s="27" t="s">
        <v>264</v>
      </c>
      <c r="K792" s="79"/>
      <c r="L792" s="28"/>
    </row>
    <row r="793" spans="1:12">
      <c r="A793" s="40" t="s">
        <v>285</v>
      </c>
      <c r="B793" s="75"/>
      <c r="C793" s="75"/>
      <c r="D793" s="75"/>
      <c r="E793" s="75"/>
      <c r="F793" s="76"/>
      <c r="G793" s="41" t="s">
        <v>282</v>
      </c>
      <c r="H793" s="41" t="s">
        <v>196</v>
      </c>
      <c r="I793" s="41"/>
      <c r="J793" s="41"/>
      <c r="K793" s="77">
        <f>K794</f>
        <v>41.6</v>
      </c>
      <c r="L793" s="42">
        <f>L794</f>
        <v>41.6</v>
      </c>
    </row>
    <row r="794" spans="1:12">
      <c r="A794" s="40" t="s">
        <v>197</v>
      </c>
      <c r="B794" s="75"/>
      <c r="C794" s="75"/>
      <c r="D794" s="75"/>
      <c r="E794" s="75"/>
      <c r="F794" s="76"/>
      <c r="G794" s="41" t="s">
        <v>282</v>
      </c>
      <c r="H794" s="41" t="s">
        <v>198</v>
      </c>
      <c r="I794" s="41"/>
      <c r="J794" s="41"/>
      <c r="K794" s="77">
        <f>K796</f>
        <v>41.6</v>
      </c>
      <c r="L794" s="42">
        <f>L796</f>
        <v>41.6</v>
      </c>
    </row>
    <row r="795" spans="1:12">
      <c r="A795" s="44" t="s">
        <v>286</v>
      </c>
      <c r="B795" s="75"/>
      <c r="C795" s="75"/>
      <c r="D795" s="75"/>
      <c r="E795" s="75"/>
      <c r="F795" s="76"/>
      <c r="G795" s="27" t="s">
        <v>282</v>
      </c>
      <c r="H795" s="27" t="s">
        <v>287</v>
      </c>
      <c r="I795" s="27"/>
      <c r="J795" s="27"/>
      <c r="K795" s="79"/>
      <c r="L795" s="28"/>
    </row>
    <row r="796" spans="1:12">
      <c r="A796" s="44" t="s">
        <v>199</v>
      </c>
      <c r="B796" s="75"/>
      <c r="C796" s="75"/>
      <c r="D796" s="75"/>
      <c r="E796" s="75"/>
      <c r="F796" s="76"/>
      <c r="G796" s="27" t="s">
        <v>282</v>
      </c>
      <c r="H796" s="27" t="s">
        <v>200</v>
      </c>
      <c r="I796" s="27"/>
      <c r="J796" s="27"/>
      <c r="K796" s="79">
        <f>K797</f>
        <v>41.6</v>
      </c>
      <c r="L796" s="28">
        <f>L797</f>
        <v>41.6</v>
      </c>
    </row>
    <row r="797" spans="1:12">
      <c r="A797" s="51" t="s">
        <v>69</v>
      </c>
      <c r="B797" s="75"/>
      <c r="C797" s="75"/>
      <c r="D797" s="75"/>
      <c r="E797" s="75"/>
      <c r="F797" s="76"/>
      <c r="G797" s="27" t="s">
        <v>282</v>
      </c>
      <c r="H797" s="27" t="s">
        <v>200</v>
      </c>
      <c r="I797" s="27" t="s">
        <v>263</v>
      </c>
      <c r="J797" s="27" t="s">
        <v>264</v>
      </c>
      <c r="K797" s="79">
        <v>41.6</v>
      </c>
      <c r="L797" s="28">
        <v>41.6</v>
      </c>
    </row>
    <row r="798" spans="1:12">
      <c r="A798" s="40" t="s">
        <v>288</v>
      </c>
      <c r="B798" s="75"/>
      <c r="C798" s="75"/>
      <c r="D798" s="75"/>
      <c r="E798" s="75"/>
      <c r="F798" s="76"/>
      <c r="G798" s="41"/>
      <c r="H798" s="41"/>
      <c r="I798" s="41"/>
      <c r="J798" s="41"/>
      <c r="K798" s="77"/>
      <c r="L798" s="42"/>
    </row>
    <row r="799" spans="1:12">
      <c r="A799" s="40" t="s">
        <v>289</v>
      </c>
      <c r="B799" s="75"/>
      <c r="C799" s="75"/>
      <c r="D799" s="75"/>
      <c r="E799" s="75"/>
      <c r="F799" s="76"/>
      <c r="G799" s="41" t="s">
        <v>290</v>
      </c>
      <c r="H799" s="41"/>
      <c r="I799" s="27"/>
      <c r="J799" s="27"/>
      <c r="K799" s="77">
        <f>K800+K803</f>
        <v>3576.9</v>
      </c>
      <c r="L799" s="42">
        <f>L800+L803</f>
        <v>3576.9</v>
      </c>
    </row>
    <row r="800" spans="1:12">
      <c r="A800" s="40" t="s">
        <v>285</v>
      </c>
      <c r="B800" s="75"/>
      <c r="C800" s="75"/>
      <c r="D800" s="75"/>
      <c r="E800" s="75"/>
      <c r="F800" s="76"/>
      <c r="G800" s="41" t="s">
        <v>290</v>
      </c>
      <c r="H800" s="41" t="s">
        <v>196</v>
      </c>
      <c r="I800" s="41" t="s">
        <v>263</v>
      </c>
      <c r="J800" s="41" t="s">
        <v>264</v>
      </c>
      <c r="K800" s="77">
        <f>K801</f>
        <v>233.4</v>
      </c>
      <c r="L800" s="42">
        <f>L801</f>
        <v>233.4</v>
      </c>
    </row>
    <row r="801" spans="1:12">
      <c r="A801" s="40" t="s">
        <v>197</v>
      </c>
      <c r="B801" s="75"/>
      <c r="C801" s="75"/>
      <c r="D801" s="75"/>
      <c r="E801" s="75"/>
      <c r="F801" s="76"/>
      <c r="G801" s="41" t="s">
        <v>290</v>
      </c>
      <c r="H801" s="41" t="s">
        <v>198</v>
      </c>
      <c r="I801" s="41" t="s">
        <v>263</v>
      </c>
      <c r="J801" s="41" t="s">
        <v>264</v>
      </c>
      <c r="K801" s="77">
        <f>K802</f>
        <v>233.4</v>
      </c>
      <c r="L801" s="42">
        <f>L802</f>
        <v>233.4</v>
      </c>
    </row>
    <row r="802" spans="1:12">
      <c r="A802" s="44" t="s">
        <v>199</v>
      </c>
      <c r="B802" s="75"/>
      <c r="C802" s="75"/>
      <c r="D802" s="75"/>
      <c r="E802" s="75"/>
      <c r="F802" s="76"/>
      <c r="G802" s="27" t="s">
        <v>290</v>
      </c>
      <c r="H802" s="27" t="s">
        <v>200</v>
      </c>
      <c r="I802" s="27" t="s">
        <v>263</v>
      </c>
      <c r="J802" s="27" t="s">
        <v>264</v>
      </c>
      <c r="K802" s="79">
        <v>233.4</v>
      </c>
      <c r="L802" s="28">
        <v>233.4</v>
      </c>
    </row>
    <row r="803" spans="1:12">
      <c r="A803" s="40" t="s">
        <v>252</v>
      </c>
      <c r="B803" s="4"/>
      <c r="C803" s="4"/>
      <c r="D803" s="49"/>
      <c r="E803" s="49"/>
      <c r="F803" s="47"/>
      <c r="G803" s="41" t="s">
        <v>290</v>
      </c>
      <c r="H803" s="41" t="s">
        <v>254</v>
      </c>
      <c r="I803" s="21" t="s">
        <v>263</v>
      </c>
      <c r="J803" s="21" t="s">
        <v>264</v>
      </c>
      <c r="K803" s="82">
        <f>K805</f>
        <v>3343.5</v>
      </c>
      <c r="L803" s="33">
        <f>L805</f>
        <v>3343.5</v>
      </c>
    </row>
    <row r="804" spans="1:12">
      <c r="A804" s="40" t="s">
        <v>255</v>
      </c>
      <c r="B804" s="4"/>
      <c r="C804" s="4"/>
      <c r="D804" s="49"/>
      <c r="E804" s="49"/>
      <c r="F804" s="47"/>
      <c r="G804" s="48"/>
      <c r="H804" s="41"/>
      <c r="I804" s="21"/>
      <c r="J804" s="21"/>
      <c r="K804" s="82"/>
      <c r="L804" s="33"/>
    </row>
    <row r="805" spans="1:12">
      <c r="A805" s="40" t="s">
        <v>256</v>
      </c>
      <c r="B805" s="4"/>
      <c r="C805" s="4"/>
      <c r="D805" s="49"/>
      <c r="E805" s="49"/>
      <c r="F805" s="47"/>
      <c r="G805" s="41" t="s">
        <v>290</v>
      </c>
      <c r="H805" s="41" t="s">
        <v>258</v>
      </c>
      <c r="I805" s="21" t="s">
        <v>263</v>
      </c>
      <c r="J805" s="21" t="s">
        <v>264</v>
      </c>
      <c r="K805" s="82">
        <f>K807</f>
        <v>3343.5</v>
      </c>
      <c r="L805" s="33">
        <f>L807</f>
        <v>3343.5</v>
      </c>
    </row>
    <row r="806" spans="1:12">
      <c r="A806" s="30" t="s">
        <v>259</v>
      </c>
      <c r="B806" s="4"/>
      <c r="C806" s="4"/>
      <c r="D806" s="49"/>
      <c r="E806" s="49"/>
      <c r="F806" s="47"/>
      <c r="G806" s="48"/>
      <c r="H806" s="37"/>
      <c r="I806" s="48"/>
      <c r="J806" s="48"/>
      <c r="K806" s="83"/>
      <c r="L806" s="38"/>
    </row>
    <row r="807" spans="1:12">
      <c r="A807" s="30" t="s">
        <v>260</v>
      </c>
      <c r="B807" s="4"/>
      <c r="C807" s="4"/>
      <c r="D807" s="49"/>
      <c r="E807" s="49"/>
      <c r="F807" s="47"/>
      <c r="G807" s="27" t="s">
        <v>290</v>
      </c>
      <c r="H807" s="37" t="s">
        <v>270</v>
      </c>
      <c r="I807" s="48" t="s">
        <v>263</v>
      </c>
      <c r="J807" s="27" t="s">
        <v>264</v>
      </c>
      <c r="K807" s="83">
        <v>3343.5</v>
      </c>
      <c r="L807" s="38">
        <v>3343.5</v>
      </c>
    </row>
    <row r="808" spans="1:12">
      <c r="A808" s="40" t="s">
        <v>291</v>
      </c>
      <c r="B808" s="4"/>
      <c r="C808" s="4"/>
      <c r="D808" s="49"/>
      <c r="E808" s="49"/>
      <c r="F808" s="47"/>
      <c r="G808" s="48"/>
      <c r="H808" s="37"/>
      <c r="I808" s="21"/>
      <c r="J808" s="21"/>
      <c r="K808" s="82"/>
      <c r="L808" s="33"/>
    </row>
    <row r="809" spans="1:12">
      <c r="A809" s="40" t="s">
        <v>292</v>
      </c>
      <c r="B809" s="4"/>
      <c r="C809" s="4"/>
      <c r="D809" s="49"/>
      <c r="E809" s="49"/>
      <c r="F809" s="47"/>
      <c r="G809" s="21" t="s">
        <v>293</v>
      </c>
      <c r="H809" s="21"/>
      <c r="I809" s="21"/>
      <c r="J809" s="21"/>
      <c r="K809" s="82">
        <f>K810</f>
        <v>3415</v>
      </c>
      <c r="L809" s="33">
        <f>L810</f>
        <v>3415</v>
      </c>
    </row>
    <row r="810" spans="1:12">
      <c r="A810" s="40" t="s">
        <v>252</v>
      </c>
      <c r="B810" s="75"/>
      <c r="C810" s="75"/>
      <c r="D810" s="75"/>
      <c r="E810" s="75"/>
      <c r="F810" s="76"/>
      <c r="G810" s="21" t="s">
        <v>293</v>
      </c>
      <c r="H810" s="32" t="s">
        <v>115</v>
      </c>
      <c r="I810" s="89"/>
      <c r="J810" s="89"/>
      <c r="K810" s="77">
        <f>K812</f>
        <v>3415</v>
      </c>
      <c r="L810" s="42">
        <f>L812</f>
        <v>3415</v>
      </c>
    </row>
    <row r="811" spans="1:12">
      <c r="A811" s="40" t="s">
        <v>255</v>
      </c>
      <c r="B811" s="25"/>
      <c r="C811" s="25"/>
      <c r="D811" s="25"/>
      <c r="E811" s="25"/>
      <c r="F811" s="26"/>
      <c r="G811" s="89"/>
      <c r="H811" s="32"/>
      <c r="I811" s="89"/>
      <c r="J811" s="89"/>
      <c r="K811" s="77"/>
      <c r="L811" s="42"/>
    </row>
    <row r="812" spans="1:12">
      <c r="A812" s="40" t="s">
        <v>256</v>
      </c>
      <c r="B812" s="25"/>
      <c r="C812" s="25"/>
      <c r="D812" s="25"/>
      <c r="E812" s="25"/>
      <c r="F812" s="26"/>
      <c r="G812" s="21" t="s">
        <v>293</v>
      </c>
      <c r="H812" s="32" t="s">
        <v>117</v>
      </c>
      <c r="I812" s="89"/>
      <c r="J812" s="89"/>
      <c r="K812" s="77">
        <f>K814</f>
        <v>3415</v>
      </c>
      <c r="L812" s="42">
        <f>L814</f>
        <v>3415</v>
      </c>
    </row>
    <row r="813" spans="1:12">
      <c r="A813" s="30" t="s">
        <v>259</v>
      </c>
      <c r="B813" s="75"/>
      <c r="C813" s="75"/>
      <c r="D813" s="75"/>
      <c r="E813" s="75"/>
      <c r="F813" s="76"/>
      <c r="G813" s="41"/>
      <c r="H813" s="32"/>
      <c r="I813" s="41"/>
      <c r="J813" s="41"/>
      <c r="K813" s="77"/>
      <c r="L813" s="42"/>
    </row>
    <row r="814" spans="1:12">
      <c r="A814" s="30" t="s">
        <v>260</v>
      </c>
      <c r="B814" s="75"/>
      <c r="C814" s="75"/>
      <c r="D814" s="75"/>
      <c r="E814" s="75"/>
      <c r="F814" s="76"/>
      <c r="G814" s="27" t="s">
        <v>293</v>
      </c>
      <c r="H814" s="37" t="s">
        <v>128</v>
      </c>
      <c r="I814" s="27"/>
      <c r="J814" s="27"/>
      <c r="K814" s="79">
        <f>K815</f>
        <v>3415</v>
      </c>
      <c r="L814" s="28">
        <f>L815</f>
        <v>3415</v>
      </c>
    </row>
    <row r="815" spans="1:12">
      <c r="A815" s="30" t="s">
        <v>49</v>
      </c>
      <c r="B815" s="75"/>
      <c r="C815" s="75"/>
      <c r="D815" s="75"/>
      <c r="E815" s="75"/>
      <c r="F815" s="76"/>
      <c r="G815" s="27" t="s">
        <v>293</v>
      </c>
      <c r="H815" s="37" t="s">
        <v>128</v>
      </c>
      <c r="I815" s="27" t="s">
        <v>263</v>
      </c>
      <c r="J815" s="27" t="s">
        <v>264</v>
      </c>
      <c r="K815" s="79">
        <v>3415</v>
      </c>
      <c r="L815" s="28">
        <v>3415</v>
      </c>
    </row>
    <row r="816" spans="1:12">
      <c r="A816" s="40"/>
      <c r="B816" s="35"/>
      <c r="C816" s="35"/>
      <c r="D816" s="35"/>
      <c r="E816" s="35"/>
      <c r="F816" s="36"/>
      <c r="G816" s="32"/>
      <c r="H816" s="32"/>
      <c r="I816" s="32"/>
      <c r="J816" s="32"/>
      <c r="K816" s="82"/>
      <c r="L816" s="33"/>
    </row>
    <row r="817" spans="1:12">
      <c r="A817" s="40" t="s">
        <v>201</v>
      </c>
      <c r="B817" s="4"/>
      <c r="C817" s="4"/>
      <c r="D817" s="4"/>
      <c r="E817" s="4"/>
      <c r="F817" s="31"/>
      <c r="G817" s="91"/>
      <c r="H817" s="91"/>
      <c r="I817" s="91"/>
      <c r="J817" s="91"/>
      <c r="K817" s="85"/>
      <c r="L817" s="84"/>
    </row>
    <row r="818" spans="1:12">
      <c r="A818" s="40" t="s">
        <v>294</v>
      </c>
      <c r="B818" s="4"/>
      <c r="C818" s="4"/>
      <c r="D818" s="4"/>
      <c r="E818" s="4"/>
      <c r="F818" s="31"/>
      <c r="G818" s="91"/>
      <c r="H818" s="91"/>
      <c r="I818" s="91"/>
      <c r="J818" s="91"/>
      <c r="K818" s="85"/>
      <c r="L818" s="84"/>
    </row>
    <row r="819" spans="1:12">
      <c r="A819" s="40" t="s">
        <v>295</v>
      </c>
      <c r="B819" s="4"/>
      <c r="C819" s="4"/>
      <c r="D819" s="4"/>
      <c r="E819" s="4"/>
      <c r="F819" s="31"/>
      <c r="G819" s="91" t="s">
        <v>296</v>
      </c>
      <c r="H819" s="91"/>
      <c r="I819" s="91"/>
      <c r="J819" s="41"/>
      <c r="K819" s="85">
        <f>K825+K820</f>
        <v>1185</v>
      </c>
      <c r="L819" s="84">
        <f>L825+L820</f>
        <v>1185</v>
      </c>
    </row>
    <row r="820" spans="1:12">
      <c r="A820" s="40" t="s">
        <v>297</v>
      </c>
      <c r="B820" s="4"/>
      <c r="C820" s="4"/>
      <c r="D820" s="4"/>
      <c r="E820" s="4"/>
      <c r="F820" s="31"/>
      <c r="G820" s="91" t="s">
        <v>298</v>
      </c>
      <c r="H820" s="91" t="s">
        <v>115</v>
      </c>
      <c r="I820" s="91"/>
      <c r="J820" s="41"/>
      <c r="K820" s="85">
        <f>K821</f>
        <v>1095</v>
      </c>
      <c r="L820" s="84">
        <f>L821</f>
        <v>1095</v>
      </c>
    </row>
    <row r="821" spans="1:12">
      <c r="A821" s="40" t="s">
        <v>116</v>
      </c>
      <c r="B821" s="4"/>
      <c r="C821" s="4"/>
      <c r="D821" s="4"/>
      <c r="E821" s="4"/>
      <c r="F821" s="31"/>
      <c r="G821" s="91" t="s">
        <v>299</v>
      </c>
      <c r="H821" s="91" t="s">
        <v>117</v>
      </c>
      <c r="I821" s="91"/>
      <c r="J821" s="41"/>
      <c r="K821" s="85">
        <f>K823</f>
        <v>1095</v>
      </c>
      <c r="L821" s="84">
        <f>L823</f>
        <v>1095</v>
      </c>
    </row>
    <row r="822" spans="1:12">
      <c r="A822" s="44" t="s">
        <v>118</v>
      </c>
      <c r="B822" s="4"/>
      <c r="C822" s="4"/>
      <c r="D822" s="4"/>
      <c r="E822" s="4"/>
      <c r="F822" s="31"/>
      <c r="G822" s="37"/>
      <c r="H822" s="37"/>
      <c r="I822" s="37"/>
      <c r="J822" s="27"/>
      <c r="K822" s="85"/>
      <c r="L822" s="84"/>
    </row>
    <row r="823" spans="1:12">
      <c r="A823" s="44" t="s">
        <v>119</v>
      </c>
      <c r="B823" s="4"/>
      <c r="C823" s="4"/>
      <c r="D823" s="4"/>
      <c r="E823" s="4"/>
      <c r="F823" s="31"/>
      <c r="G823" s="37" t="s">
        <v>299</v>
      </c>
      <c r="H823" s="37" t="s">
        <v>300</v>
      </c>
      <c r="I823" s="37"/>
      <c r="J823" s="27"/>
      <c r="K823" s="83">
        <f>K824</f>
        <v>1095</v>
      </c>
      <c r="L823" s="38">
        <f>L824</f>
        <v>1095</v>
      </c>
    </row>
    <row r="824" spans="1:12">
      <c r="A824" s="44" t="s">
        <v>49</v>
      </c>
      <c r="B824" s="4"/>
      <c r="C824" s="4"/>
      <c r="D824" s="4"/>
      <c r="E824" s="4"/>
      <c r="F824" s="31"/>
      <c r="G824" s="37" t="s">
        <v>299</v>
      </c>
      <c r="H824" s="37" t="s">
        <v>300</v>
      </c>
      <c r="I824" s="37" t="s">
        <v>122</v>
      </c>
      <c r="J824" s="27" t="s">
        <v>142</v>
      </c>
      <c r="K824" s="83">
        <f>1400-305</f>
        <v>1095</v>
      </c>
      <c r="L824" s="38">
        <f>1400-305</f>
        <v>1095</v>
      </c>
    </row>
    <row r="825" spans="1:12">
      <c r="A825" s="40" t="s">
        <v>301</v>
      </c>
      <c r="B825" s="4"/>
      <c r="C825" s="4"/>
      <c r="D825" s="4"/>
      <c r="E825" s="4"/>
      <c r="F825" s="31"/>
      <c r="G825" s="91" t="s">
        <v>298</v>
      </c>
      <c r="H825" s="91" t="s">
        <v>115</v>
      </c>
      <c r="I825" s="91"/>
      <c r="J825" s="41"/>
      <c r="K825" s="85">
        <f>K826</f>
        <v>90</v>
      </c>
      <c r="L825" s="84">
        <f>L826</f>
        <v>90</v>
      </c>
    </row>
    <row r="826" spans="1:12">
      <c r="A826" s="40" t="s">
        <v>116</v>
      </c>
      <c r="B826" s="4"/>
      <c r="C826" s="4"/>
      <c r="D826" s="4"/>
      <c r="E826" s="4"/>
      <c r="F826" s="31"/>
      <c r="G826" s="91" t="s">
        <v>302</v>
      </c>
      <c r="H826" s="91" t="s">
        <v>117</v>
      </c>
      <c r="I826" s="91"/>
      <c r="J826" s="41"/>
      <c r="K826" s="85">
        <f>K828</f>
        <v>90</v>
      </c>
      <c r="L826" s="84">
        <f>L828</f>
        <v>90</v>
      </c>
    </row>
    <row r="827" spans="1:12">
      <c r="A827" s="44" t="s">
        <v>118</v>
      </c>
      <c r="B827" s="4"/>
      <c r="C827" s="4"/>
      <c r="D827" s="4"/>
      <c r="E827" s="4"/>
      <c r="F827" s="31"/>
      <c r="G827" s="37"/>
      <c r="H827" s="37"/>
      <c r="I827" s="37"/>
      <c r="J827" s="27"/>
      <c r="K827" s="85"/>
      <c r="L827" s="84"/>
    </row>
    <row r="828" spans="1:12">
      <c r="A828" s="44" t="s">
        <v>119</v>
      </c>
      <c r="B828" s="4"/>
      <c r="C828" s="4"/>
      <c r="D828" s="4"/>
      <c r="E828" s="4"/>
      <c r="F828" s="31"/>
      <c r="G828" s="37" t="s">
        <v>302</v>
      </c>
      <c r="H828" s="37" t="s">
        <v>300</v>
      </c>
      <c r="I828" s="37"/>
      <c r="J828" s="27"/>
      <c r="K828" s="83">
        <f>K829</f>
        <v>90</v>
      </c>
      <c r="L828" s="38">
        <f>L829</f>
        <v>90</v>
      </c>
    </row>
    <row r="829" spans="1:12">
      <c r="A829" s="44" t="s">
        <v>165</v>
      </c>
      <c r="B829" s="4"/>
      <c r="C829" s="4"/>
      <c r="D829" s="4"/>
      <c r="E829" s="4"/>
      <c r="F829" s="31"/>
      <c r="G829" s="37" t="s">
        <v>302</v>
      </c>
      <c r="H829" s="37" t="s">
        <v>300</v>
      </c>
      <c r="I829" s="37" t="s">
        <v>122</v>
      </c>
      <c r="J829" s="27" t="s">
        <v>142</v>
      </c>
      <c r="K829" s="83">
        <v>90</v>
      </c>
      <c r="L829" s="38">
        <v>90</v>
      </c>
    </row>
    <row r="830" spans="1:12">
      <c r="A830" s="11"/>
      <c r="B830" s="4"/>
      <c r="C830" s="4"/>
      <c r="D830" s="4"/>
      <c r="E830" s="4"/>
      <c r="F830" s="31"/>
      <c r="G830" s="37"/>
      <c r="H830" s="37"/>
      <c r="I830" s="37"/>
      <c r="J830" s="37"/>
      <c r="K830" s="83"/>
      <c r="L830" s="38"/>
    </row>
    <row r="831" spans="1:12">
      <c r="A831" s="40" t="s">
        <v>201</v>
      </c>
      <c r="B831" s="4"/>
      <c r="C831" s="4"/>
      <c r="D831" s="4"/>
      <c r="E831" s="4"/>
      <c r="F831" s="31"/>
      <c r="G831" s="32"/>
      <c r="H831" s="32"/>
      <c r="I831" s="32"/>
      <c r="J831" s="32"/>
      <c r="K831" s="82"/>
      <c r="L831" s="33"/>
    </row>
    <row r="832" spans="1:12">
      <c r="A832" s="11" t="s">
        <v>303</v>
      </c>
      <c r="B832" s="4"/>
      <c r="C832" s="4"/>
      <c r="D832" s="4"/>
      <c r="E832" s="4"/>
      <c r="F832" s="31"/>
      <c r="G832" s="32" t="s">
        <v>304</v>
      </c>
      <c r="H832" s="32"/>
      <c r="I832" s="32"/>
      <c r="J832" s="32"/>
      <c r="K832" s="82">
        <f>K833</f>
        <v>185</v>
      </c>
      <c r="L832" s="33">
        <f>L833</f>
        <v>185</v>
      </c>
    </row>
    <row r="833" spans="1:12">
      <c r="A833" s="11" t="s">
        <v>252</v>
      </c>
      <c r="B833" s="4"/>
      <c r="C833" s="4"/>
      <c r="D833" s="4"/>
      <c r="E833" s="4"/>
      <c r="F833" s="31"/>
      <c r="G833" s="32" t="s">
        <v>305</v>
      </c>
      <c r="H833" s="32" t="s">
        <v>254</v>
      </c>
      <c r="I833" s="32"/>
      <c r="J833" s="32"/>
      <c r="K833" s="82">
        <f>K835</f>
        <v>185</v>
      </c>
      <c r="L833" s="33">
        <f>L835</f>
        <v>185</v>
      </c>
    </row>
    <row r="834" spans="1:12">
      <c r="A834" s="40" t="s">
        <v>255</v>
      </c>
      <c r="B834" s="4"/>
      <c r="C834" s="4"/>
      <c r="D834" s="4"/>
      <c r="E834" s="4"/>
      <c r="F834" s="31"/>
      <c r="G834" s="37"/>
      <c r="H834" s="37"/>
      <c r="I834" s="37"/>
      <c r="J834" s="37"/>
      <c r="K834" s="83"/>
      <c r="L834" s="38"/>
    </row>
    <row r="835" spans="1:12">
      <c r="A835" s="40" t="s">
        <v>256</v>
      </c>
      <c r="B835" s="4"/>
      <c r="C835" s="4"/>
      <c r="D835" s="4"/>
      <c r="E835" s="4"/>
      <c r="F835" s="31"/>
      <c r="G835" s="32" t="s">
        <v>306</v>
      </c>
      <c r="H835" s="32" t="s">
        <v>258</v>
      </c>
      <c r="I835" s="32"/>
      <c r="J835" s="32"/>
      <c r="K835" s="82">
        <f>K836</f>
        <v>185</v>
      </c>
      <c r="L835" s="33">
        <f>L836</f>
        <v>185</v>
      </c>
    </row>
    <row r="836" spans="1:12">
      <c r="A836" s="30" t="s">
        <v>472</v>
      </c>
      <c r="B836" s="4"/>
      <c r="C836" s="4"/>
      <c r="D836" s="4"/>
      <c r="E836" s="4"/>
      <c r="F836" s="31"/>
      <c r="G836" s="37" t="s">
        <v>306</v>
      </c>
      <c r="H836" s="37" t="s">
        <v>308</v>
      </c>
      <c r="I836" s="37"/>
      <c r="J836" s="37"/>
      <c r="K836" s="83">
        <f>K837</f>
        <v>185</v>
      </c>
      <c r="L836" s="38">
        <f>L837</f>
        <v>185</v>
      </c>
    </row>
    <row r="837" spans="1:12">
      <c r="A837" s="51" t="s">
        <v>309</v>
      </c>
      <c r="B837" s="4"/>
      <c r="C837" s="4"/>
      <c r="D837" s="4"/>
      <c r="E837" s="4"/>
      <c r="F837" s="31"/>
      <c r="G837" s="37" t="s">
        <v>306</v>
      </c>
      <c r="H837" s="37" t="s">
        <v>308</v>
      </c>
      <c r="I837" s="37" t="s">
        <v>263</v>
      </c>
      <c r="J837" s="37" t="s">
        <v>264</v>
      </c>
      <c r="K837" s="83">
        <v>185</v>
      </c>
      <c r="L837" s="38">
        <v>185</v>
      </c>
    </row>
    <row r="838" spans="1:12">
      <c r="A838" s="51"/>
      <c r="B838" s="4"/>
      <c r="C838" s="4"/>
      <c r="D838" s="4"/>
      <c r="E838" s="4"/>
      <c r="F838" s="31"/>
      <c r="G838" s="37"/>
      <c r="H838" s="37"/>
      <c r="I838" s="37"/>
      <c r="J838" s="37"/>
      <c r="K838" s="83"/>
      <c r="L838" s="38"/>
    </row>
    <row r="839" spans="1:12">
      <c r="A839" s="40" t="s">
        <v>201</v>
      </c>
      <c r="B839" s="4"/>
      <c r="C839" s="4"/>
      <c r="D839" s="4"/>
      <c r="E839" s="4"/>
      <c r="F839" s="31"/>
      <c r="G839" s="32"/>
      <c r="H839" s="37"/>
      <c r="I839" s="37"/>
      <c r="J839" s="37"/>
      <c r="K839" s="83"/>
      <c r="L839" s="38"/>
    </row>
    <row r="840" spans="1:12">
      <c r="A840" s="40" t="s">
        <v>310</v>
      </c>
      <c r="B840" s="4"/>
      <c r="C840" s="4"/>
      <c r="D840" s="4"/>
      <c r="E840" s="4"/>
      <c r="F840" s="31"/>
      <c r="G840" s="37"/>
      <c r="H840" s="37"/>
      <c r="I840" s="37"/>
      <c r="J840" s="37"/>
      <c r="K840" s="83"/>
      <c r="L840" s="38"/>
    </row>
    <row r="841" spans="1:12">
      <c r="A841" s="40" t="s">
        <v>311</v>
      </c>
      <c r="B841" s="4"/>
      <c r="C841" s="4"/>
      <c r="D841" s="4"/>
      <c r="E841" s="4"/>
      <c r="F841" s="31"/>
      <c r="G841" s="32" t="s">
        <v>312</v>
      </c>
      <c r="H841" s="37"/>
      <c r="I841" s="37"/>
      <c r="J841" s="37"/>
      <c r="K841" s="82">
        <f>K843+K848</f>
        <v>1000</v>
      </c>
      <c r="L841" s="33">
        <f>L843+L848</f>
        <v>1000</v>
      </c>
    </row>
    <row r="842" spans="1:12">
      <c r="A842" s="40" t="s">
        <v>313</v>
      </c>
      <c r="B842" s="4"/>
      <c r="C842" s="4"/>
      <c r="D842" s="4"/>
      <c r="E842" s="4"/>
      <c r="F842" s="31"/>
      <c r="G842" s="37"/>
      <c r="H842" s="37"/>
      <c r="I842" s="37"/>
      <c r="J842" s="37"/>
      <c r="K842" s="83"/>
      <c r="L842" s="38"/>
    </row>
    <row r="843" spans="1:12">
      <c r="A843" s="40" t="s">
        <v>473</v>
      </c>
      <c r="B843" s="4"/>
      <c r="C843" s="4"/>
      <c r="D843" s="4"/>
      <c r="E843" s="4"/>
      <c r="F843" s="31"/>
      <c r="G843" s="32" t="s">
        <v>315</v>
      </c>
      <c r="H843" s="32" t="s">
        <v>316</v>
      </c>
      <c r="I843" s="32"/>
      <c r="J843" s="32"/>
      <c r="K843" s="82">
        <f>K844</f>
        <v>0</v>
      </c>
      <c r="L843" s="33">
        <f>L844</f>
        <v>0</v>
      </c>
    </row>
    <row r="844" spans="1:12">
      <c r="A844" s="40" t="s">
        <v>317</v>
      </c>
      <c r="B844" s="4"/>
      <c r="C844" s="4"/>
      <c r="D844" s="4"/>
      <c r="E844" s="4"/>
      <c r="F844" s="31"/>
      <c r="G844" s="32" t="s">
        <v>318</v>
      </c>
      <c r="H844" s="32" t="s">
        <v>319</v>
      </c>
      <c r="I844" s="32"/>
      <c r="J844" s="32"/>
      <c r="K844" s="82">
        <f>K846</f>
        <v>0</v>
      </c>
      <c r="L844" s="33">
        <f>L846</f>
        <v>0</v>
      </c>
    </row>
    <row r="845" spans="1:12">
      <c r="A845" s="44" t="s">
        <v>320</v>
      </c>
      <c r="B845" s="4"/>
      <c r="C845" s="4"/>
      <c r="D845" s="4"/>
      <c r="E845" s="4"/>
      <c r="F845" s="31"/>
      <c r="G845" s="37"/>
      <c r="H845" s="32"/>
      <c r="I845" s="32"/>
      <c r="J845" s="32"/>
      <c r="K845" s="82"/>
      <c r="L845" s="33"/>
    </row>
    <row r="846" spans="1:12">
      <c r="A846" s="44" t="s">
        <v>321</v>
      </c>
      <c r="B846" s="4"/>
      <c r="C846" s="4"/>
      <c r="D846" s="4"/>
      <c r="E846" s="4"/>
      <c r="F846" s="31"/>
      <c r="G846" s="37" t="s">
        <v>318</v>
      </c>
      <c r="H846" s="37" t="s">
        <v>322</v>
      </c>
      <c r="I846" s="37"/>
      <c r="J846" s="37"/>
      <c r="K846" s="83">
        <f>K847</f>
        <v>0</v>
      </c>
      <c r="L846" s="38">
        <f>L847</f>
        <v>0</v>
      </c>
    </row>
    <row r="847" spans="1:12">
      <c r="A847" s="44" t="s">
        <v>121</v>
      </c>
      <c r="B847" s="4"/>
      <c r="C847" s="4"/>
      <c r="D847" s="4"/>
      <c r="E847" s="4"/>
      <c r="F847" s="31"/>
      <c r="G847" s="37" t="s">
        <v>318</v>
      </c>
      <c r="H847" s="37" t="s">
        <v>322</v>
      </c>
      <c r="I847" s="37" t="s">
        <v>122</v>
      </c>
      <c r="J847" s="37" t="s">
        <v>123</v>
      </c>
      <c r="K847" s="83"/>
      <c r="L847" s="38"/>
    </row>
    <row r="848" spans="1:12">
      <c r="A848" s="40" t="s">
        <v>323</v>
      </c>
      <c r="B848" s="4"/>
      <c r="C848" s="4"/>
      <c r="D848" s="4"/>
      <c r="E848" s="4"/>
      <c r="F848" s="31"/>
      <c r="G848" s="32" t="s">
        <v>324</v>
      </c>
      <c r="H848" s="32" t="s">
        <v>316</v>
      </c>
      <c r="I848" s="32"/>
      <c r="J848" s="32"/>
      <c r="K848" s="82">
        <f>K849</f>
        <v>1000</v>
      </c>
      <c r="L848" s="33">
        <f>L849</f>
        <v>1000</v>
      </c>
    </row>
    <row r="849" spans="1:12">
      <c r="A849" s="40" t="s">
        <v>325</v>
      </c>
      <c r="B849" s="4"/>
      <c r="C849" s="4"/>
      <c r="D849" s="4"/>
      <c r="E849" s="4"/>
      <c r="F849" s="31"/>
      <c r="G849" s="32" t="s">
        <v>324</v>
      </c>
      <c r="H849" s="32" t="s">
        <v>326</v>
      </c>
      <c r="I849" s="32"/>
      <c r="J849" s="32"/>
      <c r="K849" s="82">
        <f>K851</f>
        <v>1000</v>
      </c>
      <c r="L849" s="33">
        <f>L851</f>
        <v>1000</v>
      </c>
    </row>
    <row r="850" spans="1:12">
      <c r="A850" s="44" t="s">
        <v>327</v>
      </c>
      <c r="B850" s="4"/>
      <c r="C850" s="4"/>
      <c r="D850" s="4"/>
      <c r="E850" s="4"/>
      <c r="F850" s="31"/>
      <c r="G850" s="37"/>
      <c r="H850" s="37"/>
      <c r="I850" s="37"/>
      <c r="J850" s="37"/>
      <c r="K850" s="83"/>
      <c r="L850" s="38"/>
    </row>
    <row r="851" spans="1:12">
      <c r="A851" s="44" t="s">
        <v>328</v>
      </c>
      <c r="B851" s="4"/>
      <c r="C851" s="4"/>
      <c r="D851" s="4"/>
      <c r="E851" s="4"/>
      <c r="F851" s="31"/>
      <c r="G851" s="37" t="s">
        <v>324</v>
      </c>
      <c r="H851" s="37" t="s">
        <v>329</v>
      </c>
      <c r="I851" s="37"/>
      <c r="J851" s="37"/>
      <c r="K851" s="83">
        <f>K852</f>
        <v>1000</v>
      </c>
      <c r="L851" s="38">
        <f>L852</f>
        <v>1000</v>
      </c>
    </row>
    <row r="852" spans="1:12">
      <c r="A852" s="44" t="s">
        <v>95</v>
      </c>
      <c r="B852" s="4"/>
      <c r="C852" s="4"/>
      <c r="D852" s="4"/>
      <c r="E852" s="4"/>
      <c r="F852" s="31"/>
      <c r="G852" s="37" t="s">
        <v>324</v>
      </c>
      <c r="H852" s="37" t="s">
        <v>329</v>
      </c>
      <c r="I852" s="37" t="s">
        <v>330</v>
      </c>
      <c r="J852" s="37" t="s">
        <v>123</v>
      </c>
      <c r="K852" s="83">
        <v>1000</v>
      </c>
      <c r="L852" s="38">
        <v>1000</v>
      </c>
    </row>
    <row r="853" spans="1:12">
      <c r="A853" s="11"/>
      <c r="B853" s="4"/>
      <c r="C853" s="4"/>
      <c r="D853" s="4"/>
      <c r="E853" s="4"/>
      <c r="F853" s="31"/>
      <c r="G853" s="32"/>
      <c r="H853" s="32"/>
      <c r="I853" s="32"/>
      <c r="J853" s="32"/>
      <c r="K853" s="82"/>
      <c r="L853" s="33"/>
    </row>
    <row r="854" spans="1:12">
      <c r="A854" s="40" t="s">
        <v>201</v>
      </c>
      <c r="B854" s="4"/>
      <c r="C854" s="4"/>
      <c r="D854" s="4"/>
      <c r="E854" s="4"/>
      <c r="F854" s="31"/>
      <c r="G854" s="32"/>
      <c r="H854" s="32"/>
      <c r="I854" s="32"/>
      <c r="J854" s="32"/>
      <c r="K854" s="82"/>
      <c r="L854" s="33"/>
    </row>
    <row r="855" spans="1:12">
      <c r="A855" s="40" t="s">
        <v>331</v>
      </c>
      <c r="B855" s="4"/>
      <c r="C855" s="4"/>
      <c r="D855" s="4"/>
      <c r="E855" s="4"/>
      <c r="F855" s="31"/>
      <c r="G855" s="32"/>
      <c r="H855" s="32"/>
      <c r="I855" s="32"/>
      <c r="J855" s="32"/>
      <c r="K855" s="82"/>
      <c r="L855" s="33"/>
    </row>
    <row r="856" spans="1:12">
      <c r="A856" s="40" t="s">
        <v>332</v>
      </c>
      <c r="B856" s="4"/>
      <c r="C856" s="4"/>
      <c r="D856" s="4"/>
      <c r="E856" s="4"/>
      <c r="F856" s="31"/>
      <c r="G856" s="32" t="s">
        <v>333</v>
      </c>
      <c r="H856" s="32"/>
      <c r="I856" s="32"/>
      <c r="J856" s="32"/>
      <c r="K856" s="82">
        <f t="shared" ref="K856:L859" si="16">K857</f>
        <v>100</v>
      </c>
      <c r="L856" s="33">
        <f t="shared" si="16"/>
        <v>100</v>
      </c>
    </row>
    <row r="857" spans="1:12">
      <c r="A857" s="40" t="s">
        <v>195</v>
      </c>
      <c r="B857" s="4"/>
      <c r="C857" s="4"/>
      <c r="D857" s="4"/>
      <c r="E857" s="4"/>
      <c r="F857" s="31"/>
      <c r="G857" s="32" t="s">
        <v>334</v>
      </c>
      <c r="H857" s="32" t="s">
        <v>196</v>
      </c>
      <c r="I857" s="32"/>
      <c r="J857" s="32"/>
      <c r="K857" s="82">
        <f t="shared" si="16"/>
        <v>100</v>
      </c>
      <c r="L857" s="33">
        <f t="shared" si="16"/>
        <v>100</v>
      </c>
    </row>
    <row r="858" spans="1:12">
      <c r="A858" s="40" t="s">
        <v>197</v>
      </c>
      <c r="B858" s="4"/>
      <c r="C858" s="4"/>
      <c r="D858" s="4"/>
      <c r="E858" s="4"/>
      <c r="F858" s="31"/>
      <c r="G858" s="32" t="s">
        <v>334</v>
      </c>
      <c r="H858" s="32" t="s">
        <v>198</v>
      </c>
      <c r="I858" s="32"/>
      <c r="J858" s="32"/>
      <c r="K858" s="82">
        <f t="shared" si="16"/>
        <v>100</v>
      </c>
      <c r="L858" s="33">
        <f t="shared" si="16"/>
        <v>100</v>
      </c>
    </row>
    <row r="859" spans="1:12">
      <c r="A859" s="44" t="s">
        <v>199</v>
      </c>
      <c r="B859" s="4"/>
      <c r="C859" s="4"/>
      <c r="D859" s="4"/>
      <c r="E859" s="4"/>
      <c r="F859" s="31"/>
      <c r="G859" s="37" t="s">
        <v>334</v>
      </c>
      <c r="H859" s="37" t="s">
        <v>200</v>
      </c>
      <c r="I859" s="37"/>
      <c r="J859" s="37"/>
      <c r="K859" s="83">
        <f t="shared" si="16"/>
        <v>100</v>
      </c>
      <c r="L859" s="38">
        <f t="shared" si="16"/>
        <v>100</v>
      </c>
    </row>
    <row r="860" spans="1:12">
      <c r="A860" s="44" t="s">
        <v>29</v>
      </c>
      <c r="B860" s="4"/>
      <c r="C860" s="4"/>
      <c r="D860" s="4"/>
      <c r="E860" s="4"/>
      <c r="F860" s="31"/>
      <c r="G860" s="37" t="s">
        <v>334</v>
      </c>
      <c r="H860" s="37" t="s">
        <v>200</v>
      </c>
      <c r="I860" s="37" t="s">
        <v>123</v>
      </c>
      <c r="J860" s="37" t="s">
        <v>246</v>
      </c>
      <c r="K860" s="83">
        <v>100</v>
      </c>
      <c r="L860" s="38">
        <v>100</v>
      </c>
    </row>
    <row r="861" spans="1:12">
      <c r="A861" s="40"/>
      <c r="B861" s="4"/>
      <c r="C861" s="4"/>
      <c r="D861" s="4"/>
      <c r="E861" s="4"/>
      <c r="F861" s="31"/>
      <c r="G861" s="32"/>
      <c r="H861" s="32"/>
      <c r="I861" s="32"/>
      <c r="J861" s="32"/>
      <c r="K861" s="82"/>
      <c r="L861" s="33"/>
    </row>
    <row r="862" spans="1:12">
      <c r="A862" s="40" t="s">
        <v>201</v>
      </c>
      <c r="B862" s="4"/>
      <c r="C862" s="4"/>
      <c r="D862" s="4"/>
      <c r="E862" s="4"/>
      <c r="F862" s="31"/>
      <c r="G862" s="32"/>
      <c r="H862" s="32"/>
      <c r="I862" s="32"/>
      <c r="J862" s="32"/>
      <c r="K862" s="82"/>
      <c r="L862" s="33"/>
    </row>
    <row r="863" spans="1:12">
      <c r="A863" s="40" t="s">
        <v>335</v>
      </c>
      <c r="B863" s="4"/>
      <c r="C863" s="4"/>
      <c r="D863" s="4"/>
      <c r="E863" s="4"/>
      <c r="F863" s="31"/>
      <c r="G863" s="32" t="s">
        <v>336</v>
      </c>
      <c r="H863" s="32"/>
      <c r="I863" s="32"/>
      <c r="J863" s="32"/>
      <c r="K863" s="82">
        <f t="shared" ref="K863:L866" si="17">K864</f>
        <v>351.3</v>
      </c>
      <c r="L863" s="33">
        <f t="shared" si="17"/>
        <v>351.3</v>
      </c>
    </row>
    <row r="864" spans="1:12">
      <c r="A864" s="40" t="s">
        <v>195</v>
      </c>
      <c r="B864" s="4"/>
      <c r="C864" s="4"/>
      <c r="D864" s="4"/>
      <c r="E864" s="4"/>
      <c r="F864" s="31"/>
      <c r="G864" s="32" t="s">
        <v>337</v>
      </c>
      <c r="H864" s="32" t="s">
        <v>196</v>
      </c>
      <c r="I864" s="32"/>
      <c r="J864" s="32"/>
      <c r="K864" s="82">
        <f t="shared" si="17"/>
        <v>351.3</v>
      </c>
      <c r="L864" s="33">
        <f t="shared" si="17"/>
        <v>351.3</v>
      </c>
    </row>
    <row r="865" spans="1:12">
      <c r="A865" s="40" t="s">
        <v>197</v>
      </c>
      <c r="B865" s="4"/>
      <c r="C865" s="4"/>
      <c r="D865" s="4"/>
      <c r="E865" s="4"/>
      <c r="F865" s="31"/>
      <c r="G865" s="32" t="s">
        <v>337</v>
      </c>
      <c r="H865" s="32" t="s">
        <v>198</v>
      </c>
      <c r="I865" s="32"/>
      <c r="J865" s="32"/>
      <c r="K865" s="82">
        <f t="shared" si="17"/>
        <v>351.3</v>
      </c>
      <c r="L865" s="33">
        <f t="shared" si="17"/>
        <v>351.3</v>
      </c>
    </row>
    <row r="866" spans="1:12">
      <c r="A866" s="44" t="s">
        <v>199</v>
      </c>
      <c r="B866" s="4"/>
      <c r="C866" s="4"/>
      <c r="D866" s="4"/>
      <c r="E866" s="4"/>
      <c r="F866" s="31"/>
      <c r="G866" s="37" t="s">
        <v>337</v>
      </c>
      <c r="H866" s="37" t="s">
        <v>200</v>
      </c>
      <c r="I866" s="37"/>
      <c r="J866" s="37"/>
      <c r="K866" s="83">
        <f t="shared" si="17"/>
        <v>351.3</v>
      </c>
      <c r="L866" s="38">
        <f t="shared" si="17"/>
        <v>351.3</v>
      </c>
    </row>
    <row r="867" spans="1:12">
      <c r="A867" s="30" t="s">
        <v>43</v>
      </c>
      <c r="B867" s="4"/>
      <c r="C867" s="4"/>
      <c r="D867" s="4"/>
      <c r="E867" s="4"/>
      <c r="F867" s="31"/>
      <c r="G867" s="37" t="s">
        <v>337</v>
      </c>
      <c r="H867" s="37" t="s">
        <v>200</v>
      </c>
      <c r="I867" s="37" t="s">
        <v>338</v>
      </c>
      <c r="J867" s="37" t="s">
        <v>330</v>
      </c>
      <c r="K867" s="83">
        <f>400-48.7</f>
        <v>351.3</v>
      </c>
      <c r="L867" s="38">
        <f>400-48.7</f>
        <v>351.3</v>
      </c>
    </row>
    <row r="868" spans="1:12">
      <c r="A868" s="40"/>
      <c r="B868" s="4"/>
      <c r="C868" s="4"/>
      <c r="D868" s="4"/>
      <c r="E868" s="4"/>
      <c r="F868" s="31"/>
      <c r="G868" s="32"/>
      <c r="H868" s="32"/>
      <c r="I868" s="32"/>
      <c r="J868" s="32"/>
      <c r="K868" s="82"/>
      <c r="L868" s="33"/>
    </row>
    <row r="869" spans="1:12">
      <c r="A869" s="40" t="s">
        <v>201</v>
      </c>
      <c r="B869" s="4"/>
      <c r="C869" s="4"/>
      <c r="D869" s="4"/>
      <c r="E869" s="4"/>
      <c r="F869" s="31"/>
      <c r="G869" s="37"/>
      <c r="H869" s="37"/>
      <c r="I869" s="37"/>
      <c r="J869" s="37"/>
      <c r="K869" s="83"/>
      <c r="L869" s="38"/>
    </row>
    <row r="870" spans="1:12">
      <c r="A870" s="40" t="s">
        <v>339</v>
      </c>
      <c r="B870" s="4"/>
      <c r="C870" s="4"/>
      <c r="D870" s="4"/>
      <c r="E870" s="4"/>
      <c r="F870" s="47"/>
      <c r="G870" s="41"/>
      <c r="H870" s="41"/>
      <c r="I870" s="41"/>
      <c r="J870" s="41"/>
      <c r="K870" s="77"/>
      <c r="L870" s="42"/>
    </row>
    <row r="871" spans="1:12">
      <c r="A871" s="40" t="s">
        <v>340</v>
      </c>
      <c r="B871" s="4"/>
      <c r="C871" s="4"/>
      <c r="D871" s="4"/>
      <c r="E871" s="4"/>
      <c r="F871" s="47"/>
      <c r="G871" s="21" t="s">
        <v>341</v>
      </c>
      <c r="H871" s="21"/>
      <c r="I871" s="21"/>
      <c r="J871" s="21"/>
      <c r="K871" s="77">
        <f>K873+K879+K885+K889</f>
        <v>5427</v>
      </c>
      <c r="L871" s="42">
        <f>L873+L879+L885+L889</f>
        <v>5251.4</v>
      </c>
    </row>
    <row r="872" spans="1:12">
      <c r="A872" s="40" t="s">
        <v>280</v>
      </c>
      <c r="B872" s="4"/>
      <c r="C872" s="4"/>
      <c r="D872" s="49"/>
      <c r="E872" s="49"/>
      <c r="F872" s="47"/>
      <c r="G872" s="21"/>
      <c r="H872" s="21"/>
      <c r="I872" s="21"/>
      <c r="J872" s="21"/>
      <c r="K872" s="77"/>
      <c r="L872" s="42"/>
    </row>
    <row r="873" spans="1:12">
      <c r="A873" s="40" t="s">
        <v>180</v>
      </c>
      <c r="B873" s="4"/>
      <c r="C873" s="4"/>
      <c r="D873" s="49"/>
      <c r="E873" s="49"/>
      <c r="F873" s="47"/>
      <c r="G873" s="21" t="s">
        <v>342</v>
      </c>
      <c r="H873" s="41" t="s">
        <v>181</v>
      </c>
      <c r="I873" s="41"/>
      <c r="J873" s="41"/>
      <c r="K873" s="77">
        <f>K874</f>
        <v>431.29999999999995</v>
      </c>
      <c r="L873" s="42">
        <f>L874</f>
        <v>431.29999999999995</v>
      </c>
    </row>
    <row r="874" spans="1:12">
      <c r="A874" s="40" t="s">
        <v>182</v>
      </c>
      <c r="B874" s="4"/>
      <c r="C874" s="4"/>
      <c r="D874" s="49"/>
      <c r="E874" s="49"/>
      <c r="F874" s="47"/>
      <c r="G874" s="21" t="s">
        <v>342</v>
      </c>
      <c r="H874" s="41" t="s">
        <v>183</v>
      </c>
      <c r="I874" s="41"/>
      <c r="J874" s="41"/>
      <c r="K874" s="77">
        <f>K877+K878</f>
        <v>431.29999999999995</v>
      </c>
      <c r="L874" s="42">
        <f>L877+L878</f>
        <v>431.29999999999995</v>
      </c>
    </row>
    <row r="875" spans="1:12">
      <c r="A875" s="40" t="s">
        <v>24</v>
      </c>
      <c r="B875" s="4"/>
      <c r="C875" s="4"/>
      <c r="D875" s="49"/>
      <c r="E875" s="49"/>
      <c r="F875" s="47"/>
      <c r="G875" s="21"/>
      <c r="H875" s="41"/>
      <c r="I875" s="41"/>
      <c r="J875" s="41"/>
      <c r="K875" s="77"/>
      <c r="L875" s="42"/>
    </row>
    <row r="876" spans="1:12">
      <c r="A876" s="40" t="s">
        <v>25</v>
      </c>
      <c r="B876" s="4"/>
      <c r="C876" s="4"/>
      <c r="D876" s="49"/>
      <c r="E876" s="49"/>
      <c r="F876" s="47"/>
      <c r="G876" s="21" t="s">
        <v>342</v>
      </c>
      <c r="H876" s="41" t="s">
        <v>183</v>
      </c>
      <c r="I876" s="41" t="s">
        <v>123</v>
      </c>
      <c r="J876" s="41" t="s">
        <v>338</v>
      </c>
      <c r="K876" s="77">
        <f>K877+K878</f>
        <v>431.29999999999995</v>
      </c>
      <c r="L876" s="42">
        <f>L877+L878</f>
        <v>431.29999999999995</v>
      </c>
    </row>
    <row r="877" spans="1:12">
      <c r="A877" s="44" t="s">
        <v>184</v>
      </c>
      <c r="B877" s="4"/>
      <c r="C877" s="4"/>
      <c r="D877" s="49"/>
      <c r="E877" s="49"/>
      <c r="F877" s="47"/>
      <c r="G877" s="21" t="s">
        <v>342</v>
      </c>
      <c r="H877" s="27" t="s">
        <v>185</v>
      </c>
      <c r="I877" s="27" t="s">
        <v>123</v>
      </c>
      <c r="J877" s="27" t="s">
        <v>338</v>
      </c>
      <c r="K877" s="83">
        <f>1431.3-1000</f>
        <v>431.29999999999995</v>
      </c>
      <c r="L877" s="38">
        <f>1431.3-1000</f>
        <v>431.29999999999995</v>
      </c>
    </row>
    <row r="878" spans="1:12">
      <c r="A878" s="44" t="s">
        <v>283</v>
      </c>
      <c r="B878" s="4"/>
      <c r="C878" s="4"/>
      <c r="D878" s="49"/>
      <c r="E878" s="49"/>
      <c r="F878" s="47"/>
      <c r="G878" s="21" t="s">
        <v>342</v>
      </c>
      <c r="H878" s="27" t="s">
        <v>284</v>
      </c>
      <c r="I878" s="27" t="s">
        <v>123</v>
      </c>
      <c r="J878" s="27" t="s">
        <v>338</v>
      </c>
      <c r="K878" s="83"/>
      <c r="L878" s="38"/>
    </row>
    <row r="879" spans="1:12">
      <c r="A879" s="40" t="s">
        <v>285</v>
      </c>
      <c r="B879" s="75"/>
      <c r="C879" s="75"/>
      <c r="D879" s="75"/>
      <c r="E879" s="75"/>
      <c r="F879" s="76"/>
      <c r="G879" s="21" t="s">
        <v>342</v>
      </c>
      <c r="H879" s="41" t="s">
        <v>196</v>
      </c>
      <c r="I879" s="41"/>
      <c r="J879" s="41"/>
      <c r="K879" s="80">
        <f>K880</f>
        <v>708.3</v>
      </c>
      <c r="L879" s="22">
        <f>L880</f>
        <v>708.3</v>
      </c>
    </row>
    <row r="880" spans="1:12">
      <c r="A880" s="40" t="s">
        <v>197</v>
      </c>
      <c r="B880" s="75"/>
      <c r="C880" s="75"/>
      <c r="D880" s="75"/>
      <c r="E880" s="75"/>
      <c r="F880" s="76"/>
      <c r="G880" s="21" t="s">
        <v>342</v>
      </c>
      <c r="H880" s="41" t="s">
        <v>198</v>
      </c>
      <c r="I880" s="41"/>
      <c r="J880" s="41"/>
      <c r="K880" s="77">
        <f>K881+K882</f>
        <v>708.3</v>
      </c>
      <c r="L880" s="42">
        <f>L881+L882</f>
        <v>708.3</v>
      </c>
    </row>
    <row r="881" spans="1:12">
      <c r="A881" s="44" t="s">
        <v>286</v>
      </c>
      <c r="B881" s="75"/>
      <c r="C881" s="75"/>
      <c r="D881" s="75"/>
      <c r="E881" s="75"/>
      <c r="F881" s="76"/>
      <c r="G881" s="27" t="s">
        <v>342</v>
      </c>
      <c r="H881" s="27" t="s">
        <v>287</v>
      </c>
      <c r="I881" s="27"/>
      <c r="J881" s="27"/>
      <c r="K881" s="77"/>
      <c r="L881" s="42"/>
    </row>
    <row r="882" spans="1:12">
      <c r="A882" s="44" t="s">
        <v>199</v>
      </c>
      <c r="B882" s="75"/>
      <c r="C882" s="75"/>
      <c r="D882" s="75"/>
      <c r="E882" s="75"/>
      <c r="F882" s="76"/>
      <c r="G882" s="27" t="s">
        <v>342</v>
      </c>
      <c r="H882" s="27" t="s">
        <v>200</v>
      </c>
      <c r="I882" s="27"/>
      <c r="J882" s="27"/>
      <c r="K882" s="79">
        <f>K884</f>
        <v>708.3</v>
      </c>
      <c r="L882" s="28">
        <f>L884</f>
        <v>708.3</v>
      </c>
    </row>
    <row r="883" spans="1:12">
      <c r="A883" s="44" t="s">
        <v>24</v>
      </c>
      <c r="B883" s="75"/>
      <c r="C883" s="75"/>
      <c r="D883" s="75"/>
      <c r="E883" s="75"/>
      <c r="F883" s="76"/>
      <c r="G883" s="48"/>
      <c r="H883" s="27"/>
      <c r="I883" s="27"/>
      <c r="J883" s="27"/>
      <c r="K883" s="79"/>
      <c r="L883" s="28"/>
    </row>
    <row r="884" spans="1:12">
      <c r="A884" s="44" t="s">
        <v>25</v>
      </c>
      <c r="B884" s="75"/>
      <c r="C884" s="75"/>
      <c r="D884" s="75"/>
      <c r="E884" s="75"/>
      <c r="F884" s="76"/>
      <c r="G884" s="27" t="s">
        <v>342</v>
      </c>
      <c r="H884" s="27" t="s">
        <v>200</v>
      </c>
      <c r="I884" s="27" t="s">
        <v>123</v>
      </c>
      <c r="J884" s="27" t="s">
        <v>338</v>
      </c>
      <c r="K884" s="79">
        <v>708.3</v>
      </c>
      <c r="L884" s="28">
        <v>708.3</v>
      </c>
    </row>
    <row r="885" spans="1:12">
      <c r="A885" s="40" t="s">
        <v>343</v>
      </c>
      <c r="B885" s="75"/>
      <c r="C885" s="75"/>
      <c r="D885" s="75"/>
      <c r="E885" s="75"/>
      <c r="F885" s="76"/>
      <c r="G885" s="41" t="s">
        <v>344</v>
      </c>
      <c r="H885" s="41"/>
      <c r="I885" s="41"/>
      <c r="J885" s="41"/>
      <c r="K885" s="77">
        <f t="shared" ref="K885:L887" si="18">K886</f>
        <v>197.4</v>
      </c>
      <c r="L885" s="42">
        <f t="shared" si="18"/>
        <v>51.8</v>
      </c>
    </row>
    <row r="886" spans="1:12">
      <c r="A886" s="40" t="s">
        <v>345</v>
      </c>
      <c r="B886" s="75"/>
      <c r="C886" s="75"/>
      <c r="D886" s="75"/>
      <c r="E886" s="75"/>
      <c r="F886" s="76"/>
      <c r="G886" s="41" t="s">
        <v>344</v>
      </c>
      <c r="H886" s="41" t="s">
        <v>346</v>
      </c>
      <c r="I886" s="41"/>
      <c r="J886" s="41"/>
      <c r="K886" s="77">
        <f t="shared" si="18"/>
        <v>197.4</v>
      </c>
      <c r="L886" s="42">
        <f t="shared" si="18"/>
        <v>51.8</v>
      </c>
    </row>
    <row r="887" spans="1:12">
      <c r="A887" s="40" t="s">
        <v>86</v>
      </c>
      <c r="B887" s="75"/>
      <c r="C887" s="75"/>
      <c r="D887" s="75"/>
      <c r="E887" s="75"/>
      <c r="F887" s="76"/>
      <c r="G887" s="41" t="s">
        <v>344</v>
      </c>
      <c r="H887" s="41" t="s">
        <v>347</v>
      </c>
      <c r="I887" s="41"/>
      <c r="J887" s="41"/>
      <c r="K887" s="77">
        <f t="shared" si="18"/>
        <v>197.4</v>
      </c>
      <c r="L887" s="42">
        <f t="shared" si="18"/>
        <v>51.8</v>
      </c>
    </row>
    <row r="888" spans="1:12">
      <c r="A888" s="44" t="s">
        <v>86</v>
      </c>
      <c r="B888" s="25"/>
      <c r="C888" s="25"/>
      <c r="D888" s="25"/>
      <c r="E888" s="25"/>
      <c r="F888" s="26"/>
      <c r="G888" s="27" t="s">
        <v>344</v>
      </c>
      <c r="H888" s="27" t="s">
        <v>347</v>
      </c>
      <c r="I888" s="27" t="s">
        <v>246</v>
      </c>
      <c r="J888" s="27" t="s">
        <v>123</v>
      </c>
      <c r="K888" s="79">
        <v>197.4</v>
      </c>
      <c r="L888" s="28">
        <v>51.8</v>
      </c>
    </row>
    <row r="889" spans="1:12">
      <c r="A889" s="40" t="s">
        <v>348</v>
      </c>
      <c r="B889" s="75"/>
      <c r="C889" s="75"/>
      <c r="D889" s="75"/>
      <c r="E889" s="75"/>
      <c r="F889" s="76"/>
      <c r="G889" s="41" t="s">
        <v>349</v>
      </c>
      <c r="H889" s="41"/>
      <c r="I889" s="41"/>
      <c r="J889" s="41"/>
      <c r="K889" s="77">
        <f>K891</f>
        <v>4090</v>
      </c>
      <c r="L889" s="42">
        <f>L891</f>
        <v>4060</v>
      </c>
    </row>
    <row r="890" spans="1:12">
      <c r="A890" s="40" t="s">
        <v>350</v>
      </c>
      <c r="B890" s="75"/>
      <c r="C890" s="75"/>
      <c r="D890" s="75"/>
      <c r="E890" s="75"/>
      <c r="F890" s="76"/>
      <c r="G890" s="41"/>
      <c r="H890" s="41"/>
      <c r="I890" s="41"/>
      <c r="J890" s="41"/>
      <c r="K890" s="77"/>
      <c r="L890" s="42"/>
    </row>
    <row r="891" spans="1:12">
      <c r="A891" s="40" t="s">
        <v>153</v>
      </c>
      <c r="B891" s="25"/>
      <c r="C891" s="25"/>
      <c r="D891" s="25"/>
      <c r="E891" s="25"/>
      <c r="F891" s="26"/>
      <c r="G891" s="41" t="s">
        <v>349</v>
      </c>
      <c r="H891" s="41" t="s">
        <v>351</v>
      </c>
      <c r="I891" s="41"/>
      <c r="J891" s="41"/>
      <c r="K891" s="77">
        <f>K892</f>
        <v>4090</v>
      </c>
      <c r="L891" s="42">
        <f>L892</f>
        <v>4060</v>
      </c>
    </row>
    <row r="892" spans="1:12">
      <c r="A892" s="40" t="s">
        <v>352</v>
      </c>
      <c r="B892" s="75"/>
      <c r="C892" s="75"/>
      <c r="D892" s="75"/>
      <c r="E892" s="75"/>
      <c r="F892" s="76"/>
      <c r="G892" s="41" t="s">
        <v>349</v>
      </c>
      <c r="H892" s="41" t="s">
        <v>353</v>
      </c>
      <c r="I892" s="41"/>
      <c r="J892" s="89"/>
      <c r="K892" s="77">
        <f>K893</f>
        <v>4090</v>
      </c>
      <c r="L892" s="42">
        <f>L893</f>
        <v>4060</v>
      </c>
    </row>
    <row r="893" spans="1:12">
      <c r="A893" s="92" t="s">
        <v>354</v>
      </c>
      <c r="B893" s="25"/>
      <c r="C893" s="25"/>
      <c r="D893" s="25"/>
      <c r="E893" s="25"/>
      <c r="F893" s="26"/>
      <c r="G893" s="27" t="s">
        <v>349</v>
      </c>
      <c r="H893" s="27" t="s">
        <v>355</v>
      </c>
      <c r="I893" s="27" t="s">
        <v>356</v>
      </c>
      <c r="J893" s="90" t="s">
        <v>123</v>
      </c>
      <c r="K893" s="79">
        <v>4090</v>
      </c>
      <c r="L893" s="28">
        <v>4060</v>
      </c>
    </row>
    <row r="894" spans="1:12">
      <c r="A894" s="40"/>
      <c r="B894" s="75"/>
      <c r="C894" s="75"/>
      <c r="D894" s="75"/>
      <c r="E894" s="75"/>
      <c r="F894" s="76"/>
      <c r="G894" s="41"/>
      <c r="H894" s="41"/>
      <c r="I894" s="41"/>
      <c r="J894" s="41"/>
      <c r="K894" s="77"/>
      <c r="L894" s="42"/>
    </row>
    <row r="895" spans="1:12">
      <c r="A895" s="40" t="s">
        <v>201</v>
      </c>
      <c r="B895" s="75"/>
      <c r="C895" s="75"/>
      <c r="D895" s="75"/>
      <c r="E895" s="75"/>
      <c r="F895" s="76"/>
      <c r="G895" s="27"/>
      <c r="H895" s="27"/>
      <c r="I895" s="90"/>
      <c r="J895" s="27"/>
      <c r="K895" s="79"/>
      <c r="L895" s="28"/>
    </row>
    <row r="896" spans="1:12">
      <c r="A896" s="40" t="s">
        <v>357</v>
      </c>
      <c r="B896" s="75"/>
      <c r="C896" s="75"/>
      <c r="D896" s="75"/>
      <c r="E896" s="75"/>
      <c r="F896" s="76"/>
      <c r="G896" s="27"/>
      <c r="H896" s="27"/>
      <c r="I896" s="90"/>
      <c r="J896" s="27"/>
      <c r="K896" s="79"/>
      <c r="L896" s="28"/>
    </row>
    <row r="897" spans="1:12">
      <c r="A897" s="40" t="s">
        <v>358</v>
      </c>
      <c r="B897" s="75"/>
      <c r="C897" s="75"/>
      <c r="D897" s="75"/>
      <c r="E897" s="75"/>
      <c r="F897" s="76"/>
      <c r="G897" s="41" t="s">
        <v>359</v>
      </c>
      <c r="H897" s="41"/>
      <c r="I897" s="89"/>
      <c r="J897" s="41"/>
      <c r="K897" s="77">
        <f>K898+K905+K1004+K1010+K1017+K1024+K1032+K1036+K1042+K1048+K1054+K1060</f>
        <v>8402.6</v>
      </c>
      <c r="L897" s="77">
        <f>L898+L905+L1004+L1010+L1017+L1024+L1032+L1036+L1042+L1048+L1054+L1060</f>
        <v>7535</v>
      </c>
    </row>
    <row r="898" spans="1:12">
      <c r="A898" s="40" t="s">
        <v>360</v>
      </c>
      <c r="B898" s="75"/>
      <c r="C898" s="75"/>
      <c r="D898" s="75"/>
      <c r="E898" s="75"/>
      <c r="F898" s="76"/>
      <c r="G898" s="41" t="s">
        <v>361</v>
      </c>
      <c r="H898" s="41"/>
      <c r="I898" s="89"/>
      <c r="J898" s="41"/>
      <c r="K898" s="77">
        <f>K900</f>
        <v>521</v>
      </c>
      <c r="L898" s="42">
        <f>L900</f>
        <v>521</v>
      </c>
    </row>
    <row r="899" spans="1:12">
      <c r="A899" s="40" t="s">
        <v>280</v>
      </c>
      <c r="B899" s="75"/>
      <c r="C899" s="75"/>
      <c r="D899" s="75"/>
      <c r="E899" s="75"/>
      <c r="F899" s="76"/>
      <c r="G899" s="27"/>
      <c r="H899" s="27"/>
      <c r="I899" s="93"/>
      <c r="J899" s="27"/>
      <c r="K899" s="79"/>
      <c r="L899" s="28"/>
    </row>
    <row r="900" spans="1:12">
      <c r="A900" s="40" t="s">
        <v>281</v>
      </c>
      <c r="B900" s="75"/>
      <c r="C900" s="75"/>
      <c r="D900" s="75"/>
      <c r="E900" s="75"/>
      <c r="F900" s="76"/>
      <c r="G900" s="41" t="s">
        <v>362</v>
      </c>
      <c r="H900" s="41" t="s">
        <v>181</v>
      </c>
      <c r="I900" s="89"/>
      <c r="J900" s="41"/>
      <c r="K900" s="77">
        <f t="shared" ref="K900:L902" si="19">K901</f>
        <v>521</v>
      </c>
      <c r="L900" s="42">
        <f t="shared" si="19"/>
        <v>521</v>
      </c>
    </row>
    <row r="901" spans="1:12">
      <c r="A901" s="40" t="s">
        <v>182</v>
      </c>
      <c r="B901" s="4"/>
      <c r="C901" s="4"/>
      <c r="D901" s="4"/>
      <c r="E901" s="4"/>
      <c r="F901" s="31"/>
      <c r="G901" s="41" t="s">
        <v>362</v>
      </c>
      <c r="H901" s="41" t="s">
        <v>183</v>
      </c>
      <c r="I901" s="89"/>
      <c r="J901" s="41"/>
      <c r="K901" s="77">
        <f t="shared" si="19"/>
        <v>521</v>
      </c>
      <c r="L901" s="42">
        <f t="shared" si="19"/>
        <v>521</v>
      </c>
    </row>
    <row r="902" spans="1:12">
      <c r="A902" s="44" t="s">
        <v>184</v>
      </c>
      <c r="B902" s="4"/>
      <c r="C902" s="4"/>
      <c r="D902" s="4"/>
      <c r="E902" s="4"/>
      <c r="F902" s="31"/>
      <c r="G902" s="27" t="s">
        <v>362</v>
      </c>
      <c r="H902" s="27" t="s">
        <v>185</v>
      </c>
      <c r="I902" s="90"/>
      <c r="J902" s="27"/>
      <c r="K902" s="79">
        <f t="shared" si="19"/>
        <v>521</v>
      </c>
      <c r="L902" s="28">
        <f t="shared" si="19"/>
        <v>521</v>
      </c>
    </row>
    <row r="903" spans="1:12">
      <c r="A903" s="24" t="s">
        <v>363</v>
      </c>
      <c r="B903" s="4"/>
      <c r="C903" s="4"/>
      <c r="D903" s="4"/>
      <c r="E903" s="4"/>
      <c r="F903" s="31"/>
      <c r="G903" s="27" t="s">
        <v>362</v>
      </c>
      <c r="H903" s="27" t="s">
        <v>185</v>
      </c>
      <c r="I903" s="90" t="s">
        <v>123</v>
      </c>
      <c r="J903" s="27" t="s">
        <v>142</v>
      </c>
      <c r="K903" s="79">
        <v>521</v>
      </c>
      <c r="L903" s="28">
        <v>521</v>
      </c>
    </row>
    <row r="904" spans="1:12">
      <c r="A904" s="40" t="s">
        <v>364</v>
      </c>
      <c r="B904" s="4"/>
      <c r="C904" s="4"/>
      <c r="D904" s="4"/>
      <c r="E904" s="4"/>
      <c r="F904" s="31"/>
      <c r="G904" s="41"/>
      <c r="H904" s="41"/>
      <c r="I904" s="89"/>
      <c r="J904" s="41"/>
      <c r="K904" s="77"/>
      <c r="L904" s="42"/>
    </row>
    <row r="905" spans="1:12">
      <c r="A905" s="40" t="s">
        <v>365</v>
      </c>
      <c r="B905" s="4"/>
      <c r="C905" s="4"/>
      <c r="D905" s="4"/>
      <c r="E905" s="4"/>
      <c r="F905" s="31"/>
      <c r="G905" s="41" t="s">
        <v>366</v>
      </c>
      <c r="H905" s="41"/>
      <c r="I905" s="89"/>
      <c r="J905" s="41"/>
      <c r="K905" s="77">
        <f>K906+K921+K926+K931+K936+K942+K950+K963+K976+K988</f>
        <v>4470</v>
      </c>
      <c r="L905" s="77">
        <f>L906+L921+L926+L931+L936+L942+L950+L963+L976+L988</f>
        <v>3596.4</v>
      </c>
    </row>
    <row r="906" spans="1:12">
      <c r="A906" s="40" t="s">
        <v>367</v>
      </c>
      <c r="B906" s="3"/>
      <c r="C906" s="3"/>
      <c r="D906" s="3"/>
      <c r="E906" s="3"/>
      <c r="F906" s="20"/>
      <c r="G906" s="41" t="s">
        <v>368</v>
      </c>
      <c r="H906" s="41"/>
      <c r="I906" s="41"/>
      <c r="J906" s="41"/>
      <c r="K906" s="77">
        <f>K908+K914</f>
        <v>2193.8999999999996</v>
      </c>
      <c r="L906" s="42">
        <f>L908+L914</f>
        <v>1323.9</v>
      </c>
    </row>
    <row r="907" spans="1:12">
      <c r="A907" s="40" t="s">
        <v>280</v>
      </c>
      <c r="B907" s="35"/>
      <c r="C907" s="35"/>
      <c r="D907" s="35"/>
      <c r="E907" s="35"/>
      <c r="F907" s="36"/>
      <c r="G907" s="41"/>
      <c r="H907" s="41"/>
      <c r="I907" s="41"/>
      <c r="J907" s="41"/>
      <c r="K907" s="77"/>
      <c r="L907" s="42"/>
    </row>
    <row r="908" spans="1:12">
      <c r="A908" s="40" t="s">
        <v>281</v>
      </c>
      <c r="B908" s="35"/>
      <c r="C908" s="35"/>
      <c r="D908" s="35"/>
      <c r="E908" s="35"/>
      <c r="F908" s="36"/>
      <c r="G908" s="41" t="s">
        <v>368</v>
      </c>
      <c r="H908" s="41" t="s">
        <v>181</v>
      </c>
      <c r="I908" s="41"/>
      <c r="J908" s="41"/>
      <c r="K908" s="77">
        <f>K909</f>
        <v>1628.8999999999996</v>
      </c>
      <c r="L908" s="42">
        <f>L909</f>
        <v>758.90000000000009</v>
      </c>
    </row>
    <row r="909" spans="1:12">
      <c r="A909" s="40" t="s">
        <v>182</v>
      </c>
      <c r="B909" s="35"/>
      <c r="C909" s="35"/>
      <c r="D909" s="35"/>
      <c r="E909" s="35"/>
      <c r="F909" s="36"/>
      <c r="G909" s="41" t="s">
        <v>368</v>
      </c>
      <c r="H909" s="41" t="s">
        <v>183</v>
      </c>
      <c r="I909" s="41"/>
      <c r="J909" s="41"/>
      <c r="K909" s="77">
        <f>K911</f>
        <v>1628.8999999999996</v>
      </c>
      <c r="L909" s="42">
        <f>L911</f>
        <v>758.90000000000009</v>
      </c>
    </row>
    <row r="910" spans="1:12">
      <c r="A910" s="30" t="s">
        <v>369</v>
      </c>
      <c r="B910" s="35"/>
      <c r="C910" s="35"/>
      <c r="D910" s="35"/>
      <c r="E910" s="35"/>
      <c r="F910" s="36"/>
      <c r="G910" s="41"/>
      <c r="H910" s="41"/>
      <c r="I910" s="41"/>
      <c r="J910" s="41"/>
      <c r="K910" s="77"/>
      <c r="L910" s="42"/>
    </row>
    <row r="911" spans="1:12">
      <c r="A911" s="30" t="s">
        <v>370</v>
      </c>
      <c r="B911" s="35"/>
      <c r="C911" s="35"/>
      <c r="D911" s="35"/>
      <c r="E911" s="35"/>
      <c r="F911" s="36"/>
      <c r="G911" s="27" t="s">
        <v>368</v>
      </c>
      <c r="H911" s="27" t="s">
        <v>183</v>
      </c>
      <c r="I911" s="27" t="s">
        <v>123</v>
      </c>
      <c r="J911" s="27" t="s">
        <v>239</v>
      </c>
      <c r="K911" s="79">
        <f>K912+K913</f>
        <v>1628.8999999999996</v>
      </c>
      <c r="L911" s="28">
        <f>L912+L913</f>
        <v>758.90000000000009</v>
      </c>
    </row>
    <row r="912" spans="1:12">
      <c r="A912" s="44" t="s">
        <v>184</v>
      </c>
      <c r="B912" s="35"/>
      <c r="C912" s="35"/>
      <c r="D912" s="35"/>
      <c r="E912" s="35"/>
      <c r="F912" s="36"/>
      <c r="G912" s="27" t="s">
        <v>368</v>
      </c>
      <c r="H912" s="27" t="s">
        <v>185</v>
      </c>
      <c r="I912" s="27" t="s">
        <v>123</v>
      </c>
      <c r="J912" s="27" t="s">
        <v>239</v>
      </c>
      <c r="K912" s="79">
        <f>5728.9-2400-1730</f>
        <v>1598.8999999999996</v>
      </c>
      <c r="L912" s="28">
        <f>2728.9-2000</f>
        <v>728.90000000000009</v>
      </c>
    </row>
    <row r="913" spans="1:12">
      <c r="A913" s="44" t="s">
        <v>283</v>
      </c>
      <c r="B913" s="35"/>
      <c r="C913" s="35"/>
      <c r="D913" s="35"/>
      <c r="E913" s="35"/>
      <c r="F913" s="36"/>
      <c r="G913" s="27" t="s">
        <v>368</v>
      </c>
      <c r="H913" s="27" t="s">
        <v>284</v>
      </c>
      <c r="I913" s="27" t="s">
        <v>123</v>
      </c>
      <c r="J913" s="27" t="s">
        <v>239</v>
      </c>
      <c r="K913" s="79">
        <v>30</v>
      </c>
      <c r="L913" s="28">
        <v>30</v>
      </c>
    </row>
    <row r="914" spans="1:12">
      <c r="A914" s="40" t="s">
        <v>285</v>
      </c>
      <c r="B914" s="35"/>
      <c r="C914" s="35"/>
      <c r="D914" s="35"/>
      <c r="E914" s="35"/>
      <c r="F914" s="36"/>
      <c r="G914" s="41" t="s">
        <v>368</v>
      </c>
      <c r="H914" s="41" t="s">
        <v>196</v>
      </c>
      <c r="I914" s="41"/>
      <c r="J914" s="41"/>
      <c r="K914" s="77">
        <f>K915</f>
        <v>565</v>
      </c>
      <c r="L914" s="42">
        <f>L915</f>
        <v>565</v>
      </c>
    </row>
    <row r="915" spans="1:12">
      <c r="A915" s="40" t="s">
        <v>197</v>
      </c>
      <c r="B915" s="35"/>
      <c r="C915" s="35"/>
      <c r="D915" s="35"/>
      <c r="E915" s="35"/>
      <c r="F915" s="36"/>
      <c r="G915" s="41" t="s">
        <v>368</v>
      </c>
      <c r="H915" s="41" t="s">
        <v>198</v>
      </c>
      <c r="I915" s="41"/>
      <c r="J915" s="41"/>
      <c r="K915" s="77">
        <f>K917+K918</f>
        <v>565</v>
      </c>
      <c r="L915" s="42">
        <f>L917+L918</f>
        <v>565</v>
      </c>
    </row>
    <row r="916" spans="1:12">
      <c r="A916" s="44" t="s">
        <v>286</v>
      </c>
      <c r="B916" s="35"/>
      <c r="C916" s="35"/>
      <c r="D916" s="35"/>
      <c r="E916" s="35"/>
      <c r="F916" s="36"/>
      <c r="G916" s="27" t="s">
        <v>368</v>
      </c>
      <c r="H916" s="27" t="s">
        <v>287</v>
      </c>
      <c r="I916" s="27"/>
      <c r="J916" s="27"/>
      <c r="K916" s="79"/>
      <c r="L916" s="28"/>
    </row>
    <row r="917" spans="1:12">
      <c r="A917" s="44" t="s">
        <v>371</v>
      </c>
      <c r="B917" s="35"/>
      <c r="C917" s="35"/>
      <c r="D917" s="35"/>
      <c r="E917" s="35"/>
      <c r="F917" s="36"/>
      <c r="G917" s="27" t="s">
        <v>368</v>
      </c>
      <c r="H917" s="27" t="s">
        <v>372</v>
      </c>
      <c r="I917" s="27"/>
      <c r="J917" s="27"/>
      <c r="K917" s="79"/>
      <c r="L917" s="28"/>
    </row>
    <row r="918" spans="1:12">
      <c r="A918" s="44" t="s">
        <v>199</v>
      </c>
      <c r="B918" s="35"/>
      <c r="C918" s="35"/>
      <c r="D918" s="35"/>
      <c r="E918" s="35"/>
      <c r="F918" s="36"/>
      <c r="G918" s="27" t="s">
        <v>368</v>
      </c>
      <c r="H918" s="27" t="s">
        <v>200</v>
      </c>
      <c r="I918" s="27"/>
      <c r="J918" s="27"/>
      <c r="K918" s="79">
        <f>K920</f>
        <v>565</v>
      </c>
      <c r="L918" s="28">
        <f>L920</f>
        <v>565</v>
      </c>
    </row>
    <row r="919" spans="1:12">
      <c r="A919" s="30" t="s">
        <v>369</v>
      </c>
      <c r="B919" s="35"/>
      <c r="C919" s="35"/>
      <c r="D919" s="35"/>
      <c r="E919" s="35"/>
      <c r="F919" s="36"/>
      <c r="G919" s="27"/>
      <c r="H919" s="27"/>
      <c r="I919" s="27"/>
      <c r="J919" s="27"/>
      <c r="K919" s="79"/>
      <c r="L919" s="28"/>
    </row>
    <row r="920" spans="1:12">
      <c r="A920" s="30" t="s">
        <v>370</v>
      </c>
      <c r="B920" s="35"/>
      <c r="C920" s="35"/>
      <c r="D920" s="35"/>
      <c r="E920" s="35"/>
      <c r="F920" s="36"/>
      <c r="G920" s="27" t="s">
        <v>368</v>
      </c>
      <c r="H920" s="27" t="s">
        <v>200</v>
      </c>
      <c r="I920" s="27" t="s">
        <v>123</v>
      </c>
      <c r="J920" s="27" t="s">
        <v>239</v>
      </c>
      <c r="K920" s="79">
        <f>3065-2000-500</f>
        <v>565</v>
      </c>
      <c r="L920" s="28">
        <f>3065-2000-500</f>
        <v>565</v>
      </c>
    </row>
    <row r="921" spans="1:12">
      <c r="A921" s="40" t="s">
        <v>285</v>
      </c>
      <c r="B921" s="75"/>
      <c r="C921" s="75"/>
      <c r="D921" s="75"/>
      <c r="E921" s="75"/>
      <c r="F921" s="76"/>
      <c r="G921" s="41" t="s">
        <v>474</v>
      </c>
      <c r="H921" s="41" t="s">
        <v>458</v>
      </c>
      <c r="I921" s="41"/>
      <c r="J921" s="41"/>
      <c r="K921" s="77">
        <f>K922</f>
        <v>3.6</v>
      </c>
      <c r="L921" s="28"/>
    </row>
    <row r="922" spans="1:12">
      <c r="A922" s="40" t="s">
        <v>197</v>
      </c>
      <c r="B922" s="75"/>
      <c r="C922" s="75"/>
      <c r="D922" s="75"/>
      <c r="E922" s="75"/>
      <c r="F922" s="76"/>
      <c r="G922" s="41" t="s">
        <v>474</v>
      </c>
      <c r="H922" s="41" t="s">
        <v>459</v>
      </c>
      <c r="I922" s="41"/>
      <c r="J922" s="41"/>
      <c r="K922" s="77">
        <f>K923</f>
        <v>3.6</v>
      </c>
      <c r="L922" s="28"/>
    </row>
    <row r="923" spans="1:12">
      <c r="A923" s="44" t="s">
        <v>286</v>
      </c>
      <c r="B923" s="75"/>
      <c r="C923" s="75"/>
      <c r="D923" s="75"/>
      <c r="E923" s="75"/>
      <c r="F923" s="76"/>
      <c r="G923" s="27" t="s">
        <v>474</v>
      </c>
      <c r="H923" s="27" t="s">
        <v>460</v>
      </c>
      <c r="I923" s="27"/>
      <c r="J923" s="27"/>
      <c r="K923" s="77">
        <f>K924</f>
        <v>3.6</v>
      </c>
      <c r="L923" s="28"/>
    </row>
    <row r="924" spans="1:12">
      <c r="A924" s="44" t="s">
        <v>199</v>
      </c>
      <c r="B924" s="25"/>
      <c r="C924" s="25"/>
      <c r="D924" s="25"/>
      <c r="E924" s="25"/>
      <c r="F924" s="26"/>
      <c r="G924" s="27" t="s">
        <v>474</v>
      </c>
      <c r="H924" s="27" t="s">
        <v>461</v>
      </c>
      <c r="I924" s="27"/>
      <c r="J924" s="27"/>
      <c r="K924" s="79">
        <f>K925</f>
        <v>3.6</v>
      </c>
      <c r="L924" s="28"/>
    </row>
    <row r="925" spans="1:12">
      <c r="A925" s="30" t="s">
        <v>22</v>
      </c>
      <c r="B925" s="35"/>
      <c r="C925" s="35"/>
      <c r="D925" s="35"/>
      <c r="E925" s="35"/>
      <c r="F925" s="36"/>
      <c r="G925" s="27" t="s">
        <v>474</v>
      </c>
      <c r="H925" s="27" t="s">
        <v>461</v>
      </c>
      <c r="I925" s="27" t="s">
        <v>123</v>
      </c>
      <c r="J925" s="27" t="s">
        <v>330</v>
      </c>
      <c r="K925" s="79">
        <v>3.6</v>
      </c>
      <c r="L925" s="28"/>
    </row>
    <row r="926" spans="1:12">
      <c r="A926" s="40" t="s">
        <v>373</v>
      </c>
      <c r="B926" s="35"/>
      <c r="C926" s="35"/>
      <c r="D926" s="35"/>
      <c r="E926" s="35"/>
      <c r="F926" s="36"/>
      <c r="G926" s="41" t="s">
        <v>374</v>
      </c>
      <c r="H926" s="41"/>
      <c r="I926" s="41"/>
      <c r="J926" s="41"/>
      <c r="K926" s="77">
        <f t="shared" ref="K926:L928" si="20">K927</f>
        <v>100</v>
      </c>
      <c r="L926" s="42">
        <f t="shared" si="20"/>
        <v>100</v>
      </c>
    </row>
    <row r="927" spans="1:12">
      <c r="A927" s="40" t="s">
        <v>375</v>
      </c>
      <c r="B927" s="35"/>
      <c r="C927" s="35"/>
      <c r="D927" s="35"/>
      <c r="E927" s="35"/>
      <c r="F927" s="36"/>
      <c r="G927" s="41" t="s">
        <v>374</v>
      </c>
      <c r="H927" s="32" t="s">
        <v>376</v>
      </c>
      <c r="I927" s="32" t="s">
        <v>123</v>
      </c>
      <c r="J927" s="41" t="s">
        <v>206</v>
      </c>
      <c r="K927" s="82">
        <f t="shared" si="20"/>
        <v>100</v>
      </c>
      <c r="L927" s="33">
        <f t="shared" si="20"/>
        <v>100</v>
      </c>
    </row>
    <row r="928" spans="1:12">
      <c r="A928" s="40" t="s">
        <v>377</v>
      </c>
      <c r="B928" s="4"/>
      <c r="C928" s="4"/>
      <c r="D928" s="4"/>
      <c r="E928" s="4"/>
      <c r="F928" s="31"/>
      <c r="G928" s="41" t="s">
        <v>374</v>
      </c>
      <c r="H928" s="32" t="s">
        <v>378</v>
      </c>
      <c r="I928" s="32" t="s">
        <v>123</v>
      </c>
      <c r="J928" s="41" t="s">
        <v>206</v>
      </c>
      <c r="K928" s="82">
        <f t="shared" si="20"/>
        <v>100</v>
      </c>
      <c r="L928" s="33">
        <f t="shared" si="20"/>
        <v>100</v>
      </c>
    </row>
    <row r="929" spans="1:12">
      <c r="A929" s="30" t="s">
        <v>379</v>
      </c>
      <c r="B929" s="35"/>
      <c r="C929" s="35"/>
      <c r="D929" s="35"/>
      <c r="E929" s="35"/>
      <c r="F929" s="36"/>
      <c r="G929" s="27" t="s">
        <v>374</v>
      </c>
      <c r="H929" s="37" t="s">
        <v>378</v>
      </c>
      <c r="I929" s="37" t="s">
        <v>123</v>
      </c>
      <c r="J929" s="27" t="s">
        <v>206</v>
      </c>
      <c r="K929" s="83">
        <v>100</v>
      </c>
      <c r="L929" s="38">
        <v>100</v>
      </c>
    </row>
    <row r="930" spans="1:12">
      <c r="A930" s="11" t="s">
        <v>380</v>
      </c>
      <c r="B930" s="4"/>
      <c r="C930" s="4"/>
      <c r="D930" s="4"/>
      <c r="E930" s="4"/>
      <c r="F930" s="31"/>
      <c r="G930" s="32"/>
      <c r="H930" s="32"/>
      <c r="I930" s="32"/>
      <c r="J930" s="41"/>
      <c r="K930" s="82"/>
      <c r="L930" s="33"/>
    </row>
    <row r="931" spans="1:12">
      <c r="A931" s="11" t="s">
        <v>381</v>
      </c>
      <c r="B931" s="4"/>
      <c r="C931" s="4"/>
      <c r="D931" s="4"/>
      <c r="E931" s="4"/>
      <c r="F931" s="31"/>
      <c r="G931" s="32" t="s">
        <v>382</v>
      </c>
      <c r="H931" s="32"/>
      <c r="I931" s="32"/>
      <c r="J931" s="41"/>
      <c r="K931" s="82">
        <f t="shared" ref="K931:L934" si="21">K932</f>
        <v>100</v>
      </c>
      <c r="L931" s="33">
        <f t="shared" si="21"/>
        <v>100</v>
      </c>
    </row>
    <row r="932" spans="1:12">
      <c r="A932" s="11" t="s">
        <v>252</v>
      </c>
      <c r="B932" s="4"/>
      <c r="C932" s="4"/>
      <c r="D932" s="4"/>
      <c r="E932" s="4"/>
      <c r="F932" s="31"/>
      <c r="G932" s="32" t="s">
        <v>382</v>
      </c>
      <c r="H932" s="32" t="s">
        <v>254</v>
      </c>
      <c r="I932" s="32"/>
      <c r="J932" s="41"/>
      <c r="K932" s="82">
        <f t="shared" si="21"/>
        <v>100</v>
      </c>
      <c r="L932" s="33">
        <f t="shared" si="21"/>
        <v>100</v>
      </c>
    </row>
    <row r="933" spans="1:12">
      <c r="A933" s="11" t="s">
        <v>262</v>
      </c>
      <c r="B933" s="4"/>
      <c r="C933" s="4"/>
      <c r="D933" s="4"/>
      <c r="E933" s="4"/>
      <c r="F933" s="31"/>
      <c r="G933" s="32" t="s">
        <v>382</v>
      </c>
      <c r="H933" s="32" t="s">
        <v>261</v>
      </c>
      <c r="I933" s="32"/>
      <c r="J933" s="41"/>
      <c r="K933" s="82">
        <f t="shared" si="21"/>
        <v>100</v>
      </c>
      <c r="L933" s="33">
        <f t="shared" si="21"/>
        <v>100</v>
      </c>
    </row>
    <row r="934" spans="1:12">
      <c r="A934" s="30" t="s">
        <v>262</v>
      </c>
      <c r="B934" s="4"/>
      <c r="C934" s="4"/>
      <c r="D934" s="4"/>
      <c r="E934" s="4"/>
      <c r="F934" s="31"/>
      <c r="G934" s="37" t="s">
        <v>382</v>
      </c>
      <c r="H934" s="37" t="s">
        <v>261</v>
      </c>
      <c r="I934" s="37"/>
      <c r="J934" s="27"/>
      <c r="K934" s="83">
        <f t="shared" si="21"/>
        <v>100</v>
      </c>
      <c r="L934" s="38">
        <f t="shared" si="21"/>
        <v>100</v>
      </c>
    </row>
    <row r="935" spans="1:12">
      <c r="A935" s="30" t="s">
        <v>29</v>
      </c>
      <c r="B935" s="4"/>
      <c r="C935" s="4"/>
      <c r="D935" s="4"/>
      <c r="E935" s="4"/>
      <c r="F935" s="31"/>
      <c r="G935" s="37" t="s">
        <v>382</v>
      </c>
      <c r="H935" s="37" t="s">
        <v>261</v>
      </c>
      <c r="I935" s="37" t="s">
        <v>123</v>
      </c>
      <c r="J935" s="27" t="s">
        <v>246</v>
      </c>
      <c r="K935" s="83">
        <v>100</v>
      </c>
      <c r="L935" s="38">
        <v>100</v>
      </c>
    </row>
    <row r="936" spans="1:12">
      <c r="A936" s="11" t="s">
        <v>383</v>
      </c>
      <c r="B936" s="4"/>
      <c r="C936" s="4"/>
      <c r="D936" s="4"/>
      <c r="E936" s="4"/>
      <c r="F936" s="31"/>
      <c r="G936" s="32" t="s">
        <v>384</v>
      </c>
      <c r="H936" s="41"/>
      <c r="I936" s="41"/>
      <c r="J936" s="41"/>
      <c r="K936" s="77">
        <f t="shared" ref="K936:L938" si="22">K937</f>
        <v>100</v>
      </c>
      <c r="L936" s="77">
        <f t="shared" si="22"/>
        <v>100</v>
      </c>
    </row>
    <row r="937" spans="1:12">
      <c r="A937" s="40" t="s">
        <v>285</v>
      </c>
      <c r="B937" s="4"/>
      <c r="C937" s="4"/>
      <c r="D937" s="4"/>
      <c r="E937" s="4"/>
      <c r="F937" s="31"/>
      <c r="G937" s="32" t="s">
        <v>384</v>
      </c>
      <c r="H937" s="41" t="s">
        <v>196</v>
      </c>
      <c r="I937" s="41"/>
      <c r="J937" s="41"/>
      <c r="K937" s="77">
        <f t="shared" si="22"/>
        <v>100</v>
      </c>
      <c r="L937" s="77">
        <f t="shared" si="22"/>
        <v>100</v>
      </c>
    </row>
    <row r="938" spans="1:12">
      <c r="A938" s="40" t="s">
        <v>197</v>
      </c>
      <c r="B938" s="4"/>
      <c r="C938" s="4"/>
      <c r="D938" s="4"/>
      <c r="E938" s="4"/>
      <c r="F938" s="31"/>
      <c r="G938" s="32" t="s">
        <v>384</v>
      </c>
      <c r="H938" s="41" t="s">
        <v>198</v>
      </c>
      <c r="I938" s="41"/>
      <c r="J938" s="41"/>
      <c r="K938" s="77">
        <f t="shared" si="22"/>
        <v>100</v>
      </c>
      <c r="L938" s="77">
        <f t="shared" si="22"/>
        <v>100</v>
      </c>
    </row>
    <row r="939" spans="1:12">
      <c r="A939" s="44" t="s">
        <v>199</v>
      </c>
      <c r="B939" s="4"/>
      <c r="C939" s="4"/>
      <c r="D939" s="4"/>
      <c r="E939" s="4"/>
      <c r="F939" s="31"/>
      <c r="G939" s="37" t="s">
        <v>384</v>
      </c>
      <c r="H939" s="27" t="s">
        <v>200</v>
      </c>
      <c r="I939" s="27"/>
      <c r="J939" s="27"/>
      <c r="K939" s="79">
        <v>100</v>
      </c>
      <c r="L939" s="79">
        <v>100</v>
      </c>
    </row>
    <row r="940" spans="1:12">
      <c r="A940" s="30" t="s">
        <v>19</v>
      </c>
      <c r="B940" s="4"/>
      <c r="C940" s="4"/>
      <c r="D940" s="4"/>
      <c r="E940" s="4"/>
      <c r="F940" s="31"/>
      <c r="G940" s="37"/>
      <c r="H940" s="27"/>
      <c r="I940" s="27"/>
      <c r="J940" s="27"/>
      <c r="K940" s="79"/>
      <c r="L940" s="79"/>
    </row>
    <row r="941" spans="1:12">
      <c r="A941" s="30" t="s">
        <v>20</v>
      </c>
      <c r="B941" s="4"/>
      <c r="C941" s="4"/>
      <c r="D941" s="4"/>
      <c r="E941" s="4"/>
      <c r="F941" s="31"/>
      <c r="G941" s="37" t="s">
        <v>384</v>
      </c>
      <c r="H941" s="27" t="s">
        <v>200</v>
      </c>
      <c r="I941" s="27" t="s">
        <v>123</v>
      </c>
      <c r="J941" s="27" t="s">
        <v>239</v>
      </c>
      <c r="K941" s="79">
        <v>100</v>
      </c>
      <c r="L941" s="79">
        <v>100</v>
      </c>
    </row>
    <row r="942" spans="1:12">
      <c r="A942" s="11" t="s">
        <v>39</v>
      </c>
      <c r="B942" s="4"/>
      <c r="C942" s="4"/>
      <c r="D942" s="4"/>
      <c r="E942" s="4"/>
      <c r="F942" s="31"/>
      <c r="G942" s="32" t="s">
        <v>385</v>
      </c>
      <c r="H942" s="41"/>
      <c r="I942" s="41"/>
      <c r="J942" s="41"/>
      <c r="K942" s="77">
        <f t="shared" ref="K942:L945" si="23">K943</f>
        <v>400</v>
      </c>
      <c r="L942" s="77">
        <f t="shared" si="23"/>
        <v>400</v>
      </c>
    </row>
    <row r="943" spans="1:12">
      <c r="A943" s="11" t="s">
        <v>386</v>
      </c>
      <c r="B943" s="4"/>
      <c r="C943" s="4"/>
      <c r="D943" s="4"/>
      <c r="E943" s="4"/>
      <c r="F943" s="31"/>
      <c r="G943" s="32" t="s">
        <v>385</v>
      </c>
      <c r="H943" s="41"/>
      <c r="I943" s="41"/>
      <c r="J943" s="41"/>
      <c r="K943" s="77">
        <f t="shared" si="23"/>
        <v>400</v>
      </c>
      <c r="L943" s="77">
        <f t="shared" si="23"/>
        <v>400</v>
      </c>
    </row>
    <row r="944" spans="1:12">
      <c r="A944" s="40" t="s">
        <v>285</v>
      </c>
      <c r="B944" s="4"/>
      <c r="C944" s="4"/>
      <c r="D944" s="4"/>
      <c r="E944" s="4"/>
      <c r="F944" s="31"/>
      <c r="G944" s="32" t="s">
        <v>385</v>
      </c>
      <c r="H944" s="41" t="s">
        <v>196</v>
      </c>
      <c r="I944" s="41"/>
      <c r="J944" s="41"/>
      <c r="K944" s="77">
        <f t="shared" si="23"/>
        <v>400</v>
      </c>
      <c r="L944" s="77">
        <f t="shared" si="23"/>
        <v>400</v>
      </c>
    </row>
    <row r="945" spans="1:12">
      <c r="A945" s="40" t="s">
        <v>197</v>
      </c>
      <c r="B945" s="4"/>
      <c r="C945" s="4"/>
      <c r="D945" s="4"/>
      <c r="E945" s="4"/>
      <c r="F945" s="31"/>
      <c r="G945" s="32" t="s">
        <v>385</v>
      </c>
      <c r="H945" s="41" t="s">
        <v>198</v>
      </c>
      <c r="I945" s="41"/>
      <c r="J945" s="41"/>
      <c r="K945" s="77">
        <f t="shared" si="23"/>
        <v>400</v>
      </c>
      <c r="L945" s="77">
        <f t="shared" si="23"/>
        <v>400</v>
      </c>
    </row>
    <row r="946" spans="1:12">
      <c r="A946" s="44" t="s">
        <v>199</v>
      </c>
      <c r="B946" s="35"/>
      <c r="C946" s="35"/>
      <c r="D946" s="35"/>
      <c r="E946" s="35"/>
      <c r="F946" s="36"/>
      <c r="G946" s="37" t="s">
        <v>385</v>
      </c>
      <c r="H946" s="27" t="s">
        <v>200</v>
      </c>
      <c r="I946" s="27"/>
      <c r="J946" s="27"/>
      <c r="K946" s="79">
        <f>K948</f>
        <v>400</v>
      </c>
      <c r="L946" s="79">
        <f>L948</f>
        <v>400</v>
      </c>
    </row>
    <row r="947" spans="1:12">
      <c r="A947" s="30" t="s">
        <v>19</v>
      </c>
      <c r="B947" s="4"/>
      <c r="C947" s="4"/>
      <c r="D947" s="4"/>
      <c r="E947" s="4"/>
      <c r="F947" s="31"/>
      <c r="G947" s="37"/>
      <c r="H947" s="27"/>
      <c r="I947" s="27"/>
      <c r="J947" s="27"/>
      <c r="K947" s="79"/>
      <c r="L947" s="79"/>
    </row>
    <row r="948" spans="1:12">
      <c r="A948" s="30" t="s">
        <v>20</v>
      </c>
      <c r="B948" s="4"/>
      <c r="C948" s="4"/>
      <c r="D948" s="4"/>
      <c r="E948" s="4"/>
      <c r="F948" s="31"/>
      <c r="G948" s="37" t="s">
        <v>385</v>
      </c>
      <c r="H948" s="27" t="s">
        <v>200</v>
      </c>
      <c r="I948" s="27" t="s">
        <v>123</v>
      </c>
      <c r="J948" s="27" t="s">
        <v>239</v>
      </c>
      <c r="K948" s="79">
        <v>400</v>
      </c>
      <c r="L948" s="79">
        <v>400</v>
      </c>
    </row>
    <row r="949" spans="1:12">
      <c r="A949" s="40" t="s">
        <v>387</v>
      </c>
      <c r="B949" s="25"/>
      <c r="C949" s="25"/>
      <c r="D949" s="25"/>
      <c r="E949" s="25"/>
      <c r="F949" s="26"/>
      <c r="G949" s="27"/>
      <c r="H949" s="27"/>
      <c r="I949" s="27"/>
      <c r="J949" s="90"/>
      <c r="K949" s="79"/>
      <c r="L949" s="28"/>
    </row>
    <row r="950" spans="1:12">
      <c r="A950" s="40" t="s">
        <v>388</v>
      </c>
      <c r="B950" s="25"/>
      <c r="C950" s="25"/>
      <c r="D950" s="25"/>
      <c r="E950" s="25"/>
      <c r="F950" s="26"/>
      <c r="G950" s="41" t="s">
        <v>389</v>
      </c>
      <c r="H950" s="41"/>
      <c r="I950" s="41"/>
      <c r="J950" s="41"/>
      <c r="K950" s="77">
        <f>K952+K957</f>
        <v>211</v>
      </c>
      <c r="L950" s="42">
        <f>L952+L957</f>
        <v>211</v>
      </c>
    </row>
    <row r="951" spans="1:12">
      <c r="A951" s="40" t="s">
        <v>280</v>
      </c>
      <c r="B951" s="25"/>
      <c r="C951" s="25"/>
      <c r="D951" s="25"/>
      <c r="E951" s="25"/>
      <c r="F951" s="26"/>
      <c r="G951" s="41"/>
      <c r="H951" s="41"/>
      <c r="I951" s="41"/>
      <c r="J951" s="41"/>
      <c r="K951" s="77"/>
      <c r="L951" s="42"/>
    </row>
    <row r="952" spans="1:12">
      <c r="A952" s="40" t="s">
        <v>281</v>
      </c>
      <c r="B952" s="25"/>
      <c r="C952" s="25"/>
      <c r="D952" s="25"/>
      <c r="E952" s="25"/>
      <c r="F952" s="26"/>
      <c r="G952" s="41" t="s">
        <v>389</v>
      </c>
      <c r="H952" s="41" t="s">
        <v>181</v>
      </c>
      <c r="I952" s="89"/>
      <c r="J952" s="89"/>
      <c r="K952" s="77">
        <f>K953</f>
        <v>171.2</v>
      </c>
      <c r="L952" s="42">
        <f>L953</f>
        <v>171.2</v>
      </c>
    </row>
    <row r="953" spans="1:12">
      <c r="A953" s="40" t="s">
        <v>182</v>
      </c>
      <c r="B953" s="25"/>
      <c r="C953" s="25"/>
      <c r="D953" s="25"/>
      <c r="E953" s="25"/>
      <c r="F953" s="26"/>
      <c r="G953" s="41" t="s">
        <v>389</v>
      </c>
      <c r="H953" s="41" t="s">
        <v>183</v>
      </c>
      <c r="I953" s="89"/>
      <c r="J953" s="89"/>
      <c r="K953" s="77">
        <f>K955</f>
        <v>171.2</v>
      </c>
      <c r="L953" s="42">
        <f>L955</f>
        <v>171.2</v>
      </c>
    </row>
    <row r="954" spans="1:12">
      <c r="A954" s="44" t="s">
        <v>29</v>
      </c>
      <c r="B954" s="25"/>
      <c r="C954" s="25"/>
      <c r="D954" s="25"/>
      <c r="E954" s="25"/>
      <c r="F954" s="26"/>
      <c r="G954" s="27" t="s">
        <v>389</v>
      </c>
      <c r="H954" s="27" t="s">
        <v>183</v>
      </c>
      <c r="I954" s="93" t="s">
        <v>123</v>
      </c>
      <c r="J954" s="90" t="s">
        <v>246</v>
      </c>
      <c r="K954" s="77">
        <f>K955+K956</f>
        <v>171.2</v>
      </c>
      <c r="L954" s="42">
        <f>L955+L956</f>
        <v>171.2</v>
      </c>
    </row>
    <row r="955" spans="1:12">
      <c r="A955" s="44" t="s">
        <v>184</v>
      </c>
      <c r="B955" s="25"/>
      <c r="C955" s="25"/>
      <c r="D955" s="25"/>
      <c r="E955" s="25"/>
      <c r="F955" s="26"/>
      <c r="G955" s="27" t="s">
        <v>389</v>
      </c>
      <c r="H955" s="27" t="s">
        <v>185</v>
      </c>
      <c r="I955" s="93" t="s">
        <v>123</v>
      </c>
      <c r="J955" s="90" t="s">
        <v>246</v>
      </c>
      <c r="K955" s="79">
        <v>171.2</v>
      </c>
      <c r="L955" s="28">
        <v>171.2</v>
      </c>
    </row>
    <row r="956" spans="1:12">
      <c r="A956" s="44" t="s">
        <v>283</v>
      </c>
      <c r="B956" s="25"/>
      <c r="C956" s="25"/>
      <c r="D956" s="25"/>
      <c r="E956" s="25"/>
      <c r="F956" s="26"/>
      <c r="G956" s="27" t="s">
        <v>389</v>
      </c>
      <c r="H956" s="27" t="s">
        <v>284</v>
      </c>
      <c r="I956" s="93" t="s">
        <v>123</v>
      </c>
      <c r="J956" s="90" t="s">
        <v>246</v>
      </c>
      <c r="K956" s="79"/>
      <c r="L956" s="28"/>
    </row>
    <row r="957" spans="1:12">
      <c r="A957" s="40" t="s">
        <v>285</v>
      </c>
      <c r="B957" s="25"/>
      <c r="C957" s="25"/>
      <c r="D957" s="25"/>
      <c r="E957" s="25"/>
      <c r="F957" s="26"/>
      <c r="G957" s="41" t="s">
        <v>389</v>
      </c>
      <c r="H957" s="41" t="s">
        <v>196</v>
      </c>
      <c r="I957" s="89"/>
      <c r="J957" s="89"/>
      <c r="K957" s="77">
        <f>K958</f>
        <v>39.799999999999997</v>
      </c>
      <c r="L957" s="42">
        <f>L958</f>
        <v>39.799999999999997</v>
      </c>
    </row>
    <row r="958" spans="1:12">
      <c r="A958" s="40" t="s">
        <v>197</v>
      </c>
      <c r="B958" s="25"/>
      <c r="C958" s="25"/>
      <c r="D958" s="25"/>
      <c r="E958" s="25"/>
      <c r="F958" s="26"/>
      <c r="G958" s="41" t="s">
        <v>389</v>
      </c>
      <c r="H958" s="41" t="s">
        <v>198</v>
      </c>
      <c r="I958" s="89"/>
      <c r="J958" s="89"/>
      <c r="K958" s="77">
        <f>K959+K960</f>
        <v>39.799999999999997</v>
      </c>
      <c r="L958" s="42">
        <f>L959+L960</f>
        <v>39.799999999999997</v>
      </c>
    </row>
    <row r="959" spans="1:12">
      <c r="A959" s="44" t="s">
        <v>286</v>
      </c>
      <c r="B959" s="25"/>
      <c r="C959" s="25"/>
      <c r="D959" s="25"/>
      <c r="E959" s="25"/>
      <c r="F959" s="26"/>
      <c r="G959" s="27" t="s">
        <v>389</v>
      </c>
      <c r="H959" s="27" t="s">
        <v>287</v>
      </c>
      <c r="I959" s="90"/>
      <c r="J959" s="90"/>
      <c r="K959" s="79"/>
      <c r="L959" s="28"/>
    </row>
    <row r="960" spans="1:12">
      <c r="A960" s="44" t="s">
        <v>199</v>
      </c>
      <c r="B960" s="25"/>
      <c r="C960" s="25"/>
      <c r="D960" s="25"/>
      <c r="E960" s="25"/>
      <c r="F960" s="26"/>
      <c r="G960" s="27" t="s">
        <v>389</v>
      </c>
      <c r="H960" s="27" t="s">
        <v>200</v>
      </c>
      <c r="I960" s="90"/>
      <c r="J960" s="90"/>
      <c r="K960" s="79">
        <f>K961</f>
        <v>39.799999999999997</v>
      </c>
      <c r="L960" s="28">
        <f>L961</f>
        <v>39.799999999999997</v>
      </c>
    </row>
    <row r="961" spans="1:12">
      <c r="A961" s="44" t="s">
        <v>29</v>
      </c>
      <c r="B961" s="25"/>
      <c r="C961" s="25"/>
      <c r="D961" s="25"/>
      <c r="E961" s="25"/>
      <c r="F961" s="26"/>
      <c r="G961" s="27" t="s">
        <v>389</v>
      </c>
      <c r="H961" s="27" t="s">
        <v>200</v>
      </c>
      <c r="I961" s="90" t="s">
        <v>123</v>
      </c>
      <c r="J961" s="90" t="s">
        <v>246</v>
      </c>
      <c r="K961" s="79">
        <v>39.799999999999997</v>
      </c>
      <c r="L961" s="28">
        <v>39.799999999999997</v>
      </c>
    </row>
    <row r="962" spans="1:12">
      <c r="A962" s="40" t="s">
        <v>390</v>
      </c>
      <c r="B962" s="75"/>
      <c r="C962" s="75"/>
      <c r="D962" s="75"/>
      <c r="E962" s="75"/>
      <c r="F962" s="76"/>
      <c r="G962" s="89"/>
      <c r="H962" s="32"/>
      <c r="I962" s="89"/>
      <c r="J962" s="89"/>
      <c r="K962" s="77"/>
      <c r="L962" s="42"/>
    </row>
    <row r="963" spans="1:12">
      <c r="A963" s="40" t="s">
        <v>391</v>
      </c>
      <c r="B963" s="75"/>
      <c r="C963" s="75"/>
      <c r="D963" s="75"/>
      <c r="E963" s="75"/>
      <c r="F963" s="76"/>
      <c r="G963" s="89" t="s">
        <v>392</v>
      </c>
      <c r="H963" s="41"/>
      <c r="I963" s="89"/>
      <c r="J963" s="89"/>
      <c r="K963" s="77">
        <f>K965+K970</f>
        <v>605.20000000000005</v>
      </c>
      <c r="L963" s="42">
        <f>L965+L970</f>
        <v>605.20000000000005</v>
      </c>
    </row>
    <row r="964" spans="1:12">
      <c r="A964" s="40" t="s">
        <v>280</v>
      </c>
      <c r="B964" s="25"/>
      <c r="C964" s="25"/>
      <c r="D964" s="25"/>
      <c r="E964" s="25"/>
      <c r="F964" s="26"/>
      <c r="G964" s="89"/>
      <c r="H964" s="41"/>
      <c r="I964" s="89"/>
      <c r="J964" s="89"/>
      <c r="K964" s="77"/>
      <c r="L964" s="42"/>
    </row>
    <row r="965" spans="1:12">
      <c r="A965" s="40" t="s">
        <v>281</v>
      </c>
      <c r="B965" s="25"/>
      <c r="C965" s="25"/>
      <c r="D965" s="25"/>
      <c r="E965" s="25"/>
      <c r="F965" s="26"/>
      <c r="G965" s="89" t="s">
        <v>392</v>
      </c>
      <c r="H965" s="41" t="s">
        <v>181</v>
      </c>
      <c r="I965" s="89"/>
      <c r="J965" s="89"/>
      <c r="K965" s="77">
        <f>K966</f>
        <v>554.20000000000005</v>
      </c>
      <c r="L965" s="42">
        <f>L966</f>
        <v>554.20000000000005</v>
      </c>
    </row>
    <row r="966" spans="1:12">
      <c r="A966" s="40" t="s">
        <v>182</v>
      </c>
      <c r="B966" s="25"/>
      <c r="C966" s="25"/>
      <c r="D966" s="25"/>
      <c r="E966" s="25"/>
      <c r="F966" s="26"/>
      <c r="G966" s="89" t="s">
        <v>392</v>
      </c>
      <c r="H966" s="41" t="s">
        <v>183</v>
      </c>
      <c r="I966" s="89"/>
      <c r="J966" s="89"/>
      <c r="K966" s="77">
        <f>K968</f>
        <v>554.20000000000005</v>
      </c>
      <c r="L966" s="42">
        <f>L968</f>
        <v>554.20000000000005</v>
      </c>
    </row>
    <row r="967" spans="1:12">
      <c r="A967" s="44" t="s">
        <v>29</v>
      </c>
      <c r="B967" s="25"/>
      <c r="C967" s="25"/>
      <c r="D967" s="25"/>
      <c r="E967" s="25"/>
      <c r="F967" s="26"/>
      <c r="G967" s="93" t="s">
        <v>392</v>
      </c>
      <c r="H967" s="27" t="s">
        <v>183</v>
      </c>
      <c r="I967" s="93" t="s">
        <v>123</v>
      </c>
      <c r="J967" s="90" t="s">
        <v>246</v>
      </c>
      <c r="K967" s="79">
        <f>K968+K969</f>
        <v>554.20000000000005</v>
      </c>
      <c r="L967" s="28">
        <f>L968+L969</f>
        <v>554.20000000000005</v>
      </c>
    </row>
    <row r="968" spans="1:12">
      <c r="A968" s="44" t="s">
        <v>184</v>
      </c>
      <c r="B968" s="25"/>
      <c r="C968" s="25"/>
      <c r="D968" s="25"/>
      <c r="E968" s="25"/>
      <c r="F968" s="26"/>
      <c r="G968" s="93" t="s">
        <v>392</v>
      </c>
      <c r="H968" s="27" t="s">
        <v>185</v>
      </c>
      <c r="I968" s="93" t="s">
        <v>123</v>
      </c>
      <c r="J968" s="90" t="s">
        <v>246</v>
      </c>
      <c r="K968" s="79">
        <v>554.20000000000005</v>
      </c>
      <c r="L968" s="28">
        <v>554.20000000000005</v>
      </c>
    </row>
    <row r="969" spans="1:12">
      <c r="A969" s="44" t="s">
        <v>283</v>
      </c>
      <c r="B969" s="25"/>
      <c r="C969" s="25"/>
      <c r="D969" s="25"/>
      <c r="E969" s="25"/>
      <c r="F969" s="26"/>
      <c r="G969" s="93" t="s">
        <v>392</v>
      </c>
      <c r="H969" s="27" t="s">
        <v>284</v>
      </c>
      <c r="I969" s="93" t="s">
        <v>123</v>
      </c>
      <c r="J969" s="90" t="s">
        <v>246</v>
      </c>
      <c r="K969" s="79"/>
      <c r="L969" s="28"/>
    </row>
    <row r="970" spans="1:12">
      <c r="A970" s="40" t="s">
        <v>285</v>
      </c>
      <c r="B970" s="25"/>
      <c r="C970" s="25"/>
      <c r="D970" s="25"/>
      <c r="E970" s="25"/>
      <c r="F970" s="26"/>
      <c r="G970" s="89" t="s">
        <v>392</v>
      </c>
      <c r="H970" s="41" t="s">
        <v>196</v>
      </c>
      <c r="I970" s="89"/>
      <c r="J970" s="89"/>
      <c r="K970" s="77">
        <f>K971</f>
        <v>51</v>
      </c>
      <c r="L970" s="42">
        <f>L971</f>
        <v>51</v>
      </c>
    </row>
    <row r="971" spans="1:12">
      <c r="A971" s="40" t="s">
        <v>197</v>
      </c>
      <c r="B971" s="25"/>
      <c r="C971" s="25"/>
      <c r="D971" s="25"/>
      <c r="E971" s="25"/>
      <c r="F971" s="26"/>
      <c r="G971" s="89" t="s">
        <v>392</v>
      </c>
      <c r="H971" s="41" t="s">
        <v>198</v>
      </c>
      <c r="I971" s="89"/>
      <c r="J971" s="89"/>
      <c r="K971" s="77">
        <f>K972+K973</f>
        <v>51</v>
      </c>
      <c r="L971" s="42">
        <f>L972+L973</f>
        <v>51</v>
      </c>
    </row>
    <row r="972" spans="1:12">
      <c r="A972" s="44" t="s">
        <v>286</v>
      </c>
      <c r="B972" s="25"/>
      <c r="C972" s="25"/>
      <c r="D972" s="25"/>
      <c r="E972" s="25"/>
      <c r="F972" s="26"/>
      <c r="G972" s="93" t="s">
        <v>392</v>
      </c>
      <c r="H972" s="27" t="s">
        <v>287</v>
      </c>
      <c r="I972" s="93"/>
      <c r="J972" s="90"/>
      <c r="K972" s="79"/>
      <c r="L972" s="28"/>
    </row>
    <row r="973" spans="1:12">
      <c r="A973" s="44" t="s">
        <v>199</v>
      </c>
      <c r="B973" s="25"/>
      <c r="C973" s="25"/>
      <c r="D973" s="25"/>
      <c r="E973" s="25"/>
      <c r="F973" s="26"/>
      <c r="G973" s="93" t="s">
        <v>392</v>
      </c>
      <c r="H973" s="27" t="s">
        <v>200</v>
      </c>
      <c r="I973" s="93"/>
      <c r="J973" s="90"/>
      <c r="K973" s="79">
        <f>K974</f>
        <v>51</v>
      </c>
      <c r="L973" s="28">
        <f>L974</f>
        <v>51</v>
      </c>
    </row>
    <row r="974" spans="1:12">
      <c r="A974" s="44" t="s">
        <v>29</v>
      </c>
      <c r="B974" s="25"/>
      <c r="C974" s="25"/>
      <c r="D974" s="25"/>
      <c r="E974" s="25"/>
      <c r="F974" s="26"/>
      <c r="G974" s="93" t="s">
        <v>392</v>
      </c>
      <c r="H974" s="27" t="s">
        <v>200</v>
      </c>
      <c r="I974" s="93" t="s">
        <v>123</v>
      </c>
      <c r="J974" s="90" t="s">
        <v>246</v>
      </c>
      <c r="K974" s="79">
        <v>51</v>
      </c>
      <c r="L974" s="28">
        <v>51</v>
      </c>
    </row>
    <row r="975" spans="1:12">
      <c r="A975" s="40" t="s">
        <v>393</v>
      </c>
      <c r="B975" s="25"/>
      <c r="C975" s="25"/>
      <c r="D975" s="25"/>
      <c r="E975" s="25"/>
      <c r="F975" s="26"/>
      <c r="G975" s="89"/>
      <c r="H975" s="41"/>
      <c r="I975" s="89"/>
      <c r="J975" s="89"/>
      <c r="K975" s="77"/>
      <c r="L975" s="42"/>
    </row>
    <row r="976" spans="1:12">
      <c r="A976" s="40" t="s">
        <v>394</v>
      </c>
      <c r="B976" s="25"/>
      <c r="C976" s="25"/>
      <c r="D976" s="25"/>
      <c r="E976" s="25"/>
      <c r="F976" s="26"/>
      <c r="G976" s="89" t="s">
        <v>395</v>
      </c>
      <c r="H976" s="41"/>
      <c r="I976" s="89"/>
      <c r="J976" s="89"/>
      <c r="K976" s="77">
        <f>K978+K983</f>
        <v>146.6</v>
      </c>
      <c r="L976" s="42">
        <f>L978+L983</f>
        <v>146.6</v>
      </c>
    </row>
    <row r="977" spans="1:12">
      <c r="A977" s="40" t="s">
        <v>280</v>
      </c>
      <c r="B977" s="25"/>
      <c r="C977" s="25"/>
      <c r="D977" s="25"/>
      <c r="E977" s="25"/>
      <c r="F977" s="26"/>
      <c r="G977" s="89"/>
      <c r="H977" s="41"/>
      <c r="I977" s="89"/>
      <c r="J977" s="89"/>
      <c r="K977" s="77"/>
      <c r="L977" s="42"/>
    </row>
    <row r="978" spans="1:12">
      <c r="A978" s="40" t="s">
        <v>281</v>
      </c>
      <c r="B978" s="25"/>
      <c r="C978" s="25"/>
      <c r="D978" s="25"/>
      <c r="E978" s="25"/>
      <c r="F978" s="26"/>
      <c r="G978" s="89" t="s">
        <v>395</v>
      </c>
      <c r="H978" s="41" t="s">
        <v>181</v>
      </c>
      <c r="I978" s="89"/>
      <c r="J978" s="89"/>
      <c r="K978" s="77">
        <f>K979</f>
        <v>127.5</v>
      </c>
      <c r="L978" s="42">
        <f>L979</f>
        <v>127.5</v>
      </c>
    </row>
    <row r="979" spans="1:12">
      <c r="A979" s="40" t="s">
        <v>182</v>
      </c>
      <c r="B979" s="75"/>
      <c r="C979" s="75"/>
      <c r="D979" s="75"/>
      <c r="E979" s="75"/>
      <c r="F979" s="76"/>
      <c r="G979" s="89" t="s">
        <v>395</v>
      </c>
      <c r="H979" s="41" t="s">
        <v>183</v>
      </c>
      <c r="I979" s="89"/>
      <c r="J979" s="89"/>
      <c r="K979" s="77">
        <f>K981</f>
        <v>127.5</v>
      </c>
      <c r="L979" s="42">
        <f>L981</f>
        <v>127.5</v>
      </c>
    </row>
    <row r="980" spans="1:12">
      <c r="A980" s="44" t="s">
        <v>29</v>
      </c>
      <c r="B980" s="75"/>
      <c r="C980" s="75"/>
      <c r="D980" s="75"/>
      <c r="E980" s="75"/>
      <c r="F980" s="76"/>
      <c r="G980" s="93" t="s">
        <v>395</v>
      </c>
      <c r="H980" s="27" t="s">
        <v>183</v>
      </c>
      <c r="I980" s="93" t="s">
        <v>123</v>
      </c>
      <c r="J980" s="93" t="s">
        <v>246</v>
      </c>
      <c r="K980" s="79">
        <f>K981+K982</f>
        <v>127.5</v>
      </c>
      <c r="L980" s="28">
        <f>L981+L982</f>
        <v>127.5</v>
      </c>
    </row>
    <row r="981" spans="1:12">
      <c r="A981" s="44" t="s">
        <v>184</v>
      </c>
      <c r="B981" s="25"/>
      <c r="C981" s="25"/>
      <c r="D981" s="25"/>
      <c r="E981" s="25"/>
      <c r="F981" s="26"/>
      <c r="G981" s="93" t="s">
        <v>395</v>
      </c>
      <c r="H981" s="27" t="s">
        <v>185</v>
      </c>
      <c r="I981" s="93" t="s">
        <v>123</v>
      </c>
      <c r="J981" s="93" t="s">
        <v>246</v>
      </c>
      <c r="K981" s="79">
        <v>127.5</v>
      </c>
      <c r="L981" s="28">
        <v>127.5</v>
      </c>
    </row>
    <row r="982" spans="1:12">
      <c r="A982" s="44" t="s">
        <v>283</v>
      </c>
      <c r="B982" s="25"/>
      <c r="C982" s="25"/>
      <c r="D982" s="25"/>
      <c r="E982" s="25"/>
      <c r="F982" s="26"/>
      <c r="G982" s="93" t="s">
        <v>395</v>
      </c>
      <c r="H982" s="27" t="s">
        <v>284</v>
      </c>
      <c r="I982" s="90" t="s">
        <v>123</v>
      </c>
      <c r="J982" s="90" t="s">
        <v>246</v>
      </c>
      <c r="K982" s="79"/>
      <c r="L982" s="28"/>
    </row>
    <row r="983" spans="1:12">
      <c r="A983" s="40" t="s">
        <v>285</v>
      </c>
      <c r="B983" s="75"/>
      <c r="C983" s="75"/>
      <c r="D983" s="75"/>
      <c r="E983" s="75"/>
      <c r="F983" s="76"/>
      <c r="G983" s="89" t="s">
        <v>395</v>
      </c>
      <c r="H983" s="41" t="s">
        <v>196</v>
      </c>
      <c r="I983" s="89"/>
      <c r="J983" s="89"/>
      <c r="K983" s="77">
        <f>K984</f>
        <v>19.100000000000001</v>
      </c>
      <c r="L983" s="42">
        <f>L984</f>
        <v>19.100000000000001</v>
      </c>
    </row>
    <row r="984" spans="1:12">
      <c r="A984" s="40" t="s">
        <v>197</v>
      </c>
      <c r="B984" s="75"/>
      <c r="C984" s="75"/>
      <c r="D984" s="75"/>
      <c r="E984" s="75"/>
      <c r="F984" s="76"/>
      <c r="G984" s="89" t="s">
        <v>395</v>
      </c>
      <c r="H984" s="41" t="s">
        <v>198</v>
      </c>
      <c r="I984" s="89"/>
      <c r="J984" s="89"/>
      <c r="K984" s="77">
        <f>K985+K986</f>
        <v>19.100000000000001</v>
      </c>
      <c r="L984" s="42">
        <f>L985+L986</f>
        <v>19.100000000000001</v>
      </c>
    </row>
    <row r="985" spans="1:12">
      <c r="A985" s="44" t="s">
        <v>286</v>
      </c>
      <c r="B985" s="25"/>
      <c r="C985" s="25"/>
      <c r="D985" s="25"/>
      <c r="E985" s="25"/>
      <c r="F985" s="26"/>
      <c r="G985" s="93" t="s">
        <v>395</v>
      </c>
      <c r="H985" s="27" t="s">
        <v>287</v>
      </c>
      <c r="I985" s="93"/>
      <c r="J985" s="93"/>
      <c r="K985" s="79"/>
      <c r="L985" s="28"/>
    </row>
    <row r="986" spans="1:12">
      <c r="A986" s="44" t="s">
        <v>199</v>
      </c>
      <c r="B986" s="25"/>
      <c r="C986" s="25"/>
      <c r="D986" s="25"/>
      <c r="E986" s="25"/>
      <c r="F986" s="26"/>
      <c r="G986" s="93" t="s">
        <v>395</v>
      </c>
      <c r="H986" s="27" t="s">
        <v>200</v>
      </c>
      <c r="I986" s="90"/>
      <c r="J986" s="90"/>
      <c r="K986" s="79">
        <v>19.100000000000001</v>
      </c>
      <c r="L986" s="28">
        <v>19.100000000000001</v>
      </c>
    </row>
    <row r="987" spans="1:12">
      <c r="A987" s="44" t="s">
        <v>29</v>
      </c>
      <c r="B987" s="25"/>
      <c r="C987" s="25"/>
      <c r="D987" s="25"/>
      <c r="E987" s="25"/>
      <c r="F987" s="26"/>
      <c r="G987" s="93" t="s">
        <v>395</v>
      </c>
      <c r="H987" s="27" t="s">
        <v>200</v>
      </c>
      <c r="I987" s="90" t="s">
        <v>123</v>
      </c>
      <c r="J987" s="90" t="s">
        <v>246</v>
      </c>
      <c r="K987" s="79">
        <v>19.100000000000001</v>
      </c>
      <c r="L987" s="28">
        <v>19.100000000000001</v>
      </c>
    </row>
    <row r="988" spans="1:12">
      <c r="A988" s="40" t="s">
        <v>396</v>
      </c>
      <c r="B988" s="4"/>
      <c r="C988" s="4"/>
      <c r="D988" s="49"/>
      <c r="E988" s="49"/>
      <c r="F988" s="47"/>
      <c r="G988" s="41" t="s">
        <v>366</v>
      </c>
      <c r="H988" s="41"/>
      <c r="I988" s="41"/>
      <c r="J988" s="41"/>
      <c r="K988" s="42">
        <f>K991</f>
        <v>609.69999999999993</v>
      </c>
      <c r="L988" s="42">
        <f>L991</f>
        <v>609.69999999999993</v>
      </c>
    </row>
    <row r="989" spans="1:12">
      <c r="A989" s="40" t="s">
        <v>397</v>
      </c>
      <c r="B989" s="4"/>
      <c r="C989" s="4"/>
      <c r="D989" s="49"/>
      <c r="E989" s="49"/>
      <c r="F989" s="47"/>
      <c r="G989" s="41"/>
      <c r="H989" s="41"/>
      <c r="I989" s="41"/>
      <c r="J989" s="41"/>
      <c r="K989" s="42"/>
      <c r="L989" s="42"/>
    </row>
    <row r="990" spans="1:12">
      <c r="A990" s="40" t="s">
        <v>398</v>
      </c>
      <c r="B990" s="4"/>
      <c r="C990" s="4"/>
      <c r="D990" s="49"/>
      <c r="E990" s="49"/>
      <c r="F990" s="47"/>
      <c r="G990" s="27"/>
      <c r="H990" s="27"/>
      <c r="I990" s="27"/>
      <c r="J990" s="90"/>
      <c r="K990" s="38"/>
      <c r="L990" s="38"/>
    </row>
    <row r="991" spans="1:12">
      <c r="A991" s="40" t="s">
        <v>399</v>
      </c>
      <c r="B991" s="4"/>
      <c r="C991" s="4"/>
      <c r="D991" s="49"/>
      <c r="E991" s="49"/>
      <c r="F991" s="47"/>
      <c r="G991" s="41" t="s">
        <v>400</v>
      </c>
      <c r="H991" s="27"/>
      <c r="I991" s="27"/>
      <c r="J991" s="90"/>
      <c r="K991" s="33">
        <f>K993+K998</f>
        <v>609.69999999999993</v>
      </c>
      <c r="L991" s="33">
        <f>L993+L998</f>
        <v>609.69999999999993</v>
      </c>
    </row>
    <row r="992" spans="1:12">
      <c r="A992" s="40" t="s">
        <v>280</v>
      </c>
      <c r="B992" s="4"/>
      <c r="C992" s="4"/>
      <c r="D992" s="49"/>
      <c r="E992" s="49"/>
      <c r="F992" s="47"/>
      <c r="G992" s="41"/>
      <c r="H992" s="41"/>
      <c r="I992" s="41"/>
      <c r="J992" s="41"/>
      <c r="K992" s="33"/>
      <c r="L992" s="33"/>
    </row>
    <row r="993" spans="1:12">
      <c r="A993" s="40" t="s">
        <v>281</v>
      </c>
      <c r="B993" s="4"/>
      <c r="C993" s="4"/>
      <c r="D993" s="49"/>
      <c r="E993" s="49"/>
      <c r="F993" s="47"/>
      <c r="G993" s="41" t="s">
        <v>400</v>
      </c>
      <c r="H993" s="41" t="s">
        <v>181</v>
      </c>
      <c r="I993" s="41"/>
      <c r="J993" s="41"/>
      <c r="K993" s="33">
        <f>K994</f>
        <v>554.29999999999995</v>
      </c>
      <c r="L993" s="33">
        <f>L994</f>
        <v>554.29999999999995</v>
      </c>
    </row>
    <row r="994" spans="1:12">
      <c r="A994" s="40" t="s">
        <v>182</v>
      </c>
      <c r="B994" s="4"/>
      <c r="C994" s="4"/>
      <c r="D994" s="49"/>
      <c r="E994" s="49"/>
      <c r="F994" s="47"/>
      <c r="G994" s="41" t="s">
        <v>400</v>
      </c>
      <c r="H994" s="41" t="s">
        <v>183</v>
      </c>
      <c r="I994" s="41"/>
      <c r="J994" s="41"/>
      <c r="K994" s="33">
        <f>K996+K997</f>
        <v>554.29999999999995</v>
      </c>
      <c r="L994" s="33">
        <f>L996+L997</f>
        <v>554.29999999999995</v>
      </c>
    </row>
    <row r="995" spans="1:12">
      <c r="A995" s="51" t="s">
        <v>73</v>
      </c>
      <c r="B995" s="4"/>
      <c r="C995" s="4"/>
      <c r="D995" s="49"/>
      <c r="E995" s="49"/>
      <c r="F995" s="47"/>
      <c r="G995" s="27" t="s">
        <v>400</v>
      </c>
      <c r="H995" s="27" t="s">
        <v>183</v>
      </c>
      <c r="I995" s="27" t="s">
        <v>263</v>
      </c>
      <c r="J995" s="27" t="s">
        <v>338</v>
      </c>
      <c r="K995" s="38">
        <f>K996+K997</f>
        <v>554.29999999999995</v>
      </c>
      <c r="L995" s="38">
        <f>L996+L997</f>
        <v>554.29999999999995</v>
      </c>
    </row>
    <row r="996" spans="1:12">
      <c r="A996" s="44" t="s">
        <v>184</v>
      </c>
      <c r="B996" s="4"/>
      <c r="C996" s="4"/>
      <c r="D996" s="49"/>
      <c r="E996" s="49"/>
      <c r="F996" s="47"/>
      <c r="G996" s="27" t="s">
        <v>400</v>
      </c>
      <c r="H996" s="27" t="s">
        <v>185</v>
      </c>
      <c r="I996" s="27" t="s">
        <v>263</v>
      </c>
      <c r="J996" s="27" t="s">
        <v>338</v>
      </c>
      <c r="K996" s="38">
        <v>554.29999999999995</v>
      </c>
      <c r="L996" s="38">
        <v>554.29999999999995</v>
      </c>
    </row>
    <row r="997" spans="1:12">
      <c r="A997" s="44" t="s">
        <v>283</v>
      </c>
      <c r="B997" s="4"/>
      <c r="C997" s="4"/>
      <c r="D997" s="49"/>
      <c r="E997" s="49"/>
      <c r="F997" s="47"/>
      <c r="G997" s="27" t="s">
        <v>400</v>
      </c>
      <c r="H997" s="27" t="s">
        <v>284</v>
      </c>
      <c r="I997" s="27" t="s">
        <v>263</v>
      </c>
      <c r="J997" s="27" t="s">
        <v>338</v>
      </c>
      <c r="K997" s="38"/>
      <c r="L997" s="38"/>
    </row>
    <row r="998" spans="1:12">
      <c r="A998" s="40" t="s">
        <v>285</v>
      </c>
      <c r="B998" s="4"/>
      <c r="C998" s="4"/>
      <c r="D998" s="4"/>
      <c r="E998" s="4"/>
      <c r="F998" s="31"/>
      <c r="G998" s="41" t="s">
        <v>400</v>
      </c>
      <c r="H998" s="41" t="s">
        <v>196</v>
      </c>
      <c r="I998" s="41"/>
      <c r="J998" s="41"/>
      <c r="K998" s="77">
        <f>K999</f>
        <v>55.4</v>
      </c>
      <c r="L998" s="42">
        <f>L999</f>
        <v>55.4</v>
      </c>
    </row>
    <row r="999" spans="1:12">
      <c r="A999" s="40" t="s">
        <v>197</v>
      </c>
      <c r="B999" s="4"/>
      <c r="C999" s="4"/>
      <c r="D999" s="4"/>
      <c r="E999" s="4"/>
      <c r="F999" s="31"/>
      <c r="G999" s="41" t="s">
        <v>400</v>
      </c>
      <c r="H999" s="41" t="s">
        <v>198</v>
      </c>
      <c r="I999" s="41"/>
      <c r="J999" s="41"/>
      <c r="K999" s="77">
        <f>K1001+K1000</f>
        <v>55.4</v>
      </c>
      <c r="L999" s="42">
        <f>L1001+L1000</f>
        <v>55.4</v>
      </c>
    </row>
    <row r="1000" spans="1:12">
      <c r="A1000" s="44" t="s">
        <v>286</v>
      </c>
      <c r="B1000" s="4"/>
      <c r="C1000" s="4"/>
      <c r="D1000" s="4"/>
      <c r="E1000" s="4"/>
      <c r="F1000" s="31"/>
      <c r="G1000" s="27" t="s">
        <v>400</v>
      </c>
      <c r="H1000" s="27" t="s">
        <v>287</v>
      </c>
      <c r="I1000" s="27"/>
      <c r="J1000" s="27"/>
      <c r="K1000" s="79"/>
      <c r="L1000" s="28"/>
    </row>
    <row r="1001" spans="1:12">
      <c r="A1001" s="44" t="s">
        <v>199</v>
      </c>
      <c r="B1001" s="4"/>
      <c r="C1001" s="4"/>
      <c r="D1001" s="4"/>
      <c r="E1001" s="4"/>
      <c r="F1001" s="31"/>
      <c r="G1001" s="27" t="s">
        <v>400</v>
      </c>
      <c r="H1001" s="27" t="s">
        <v>200</v>
      </c>
      <c r="I1001" s="27"/>
      <c r="J1001" s="27"/>
      <c r="K1001" s="79">
        <f>K1002</f>
        <v>55.4</v>
      </c>
      <c r="L1001" s="28">
        <f>L1002</f>
        <v>55.4</v>
      </c>
    </row>
    <row r="1002" spans="1:12">
      <c r="A1002" s="51" t="s">
        <v>73</v>
      </c>
      <c r="B1002" s="4"/>
      <c r="C1002" s="4"/>
      <c r="D1002" s="4"/>
      <c r="E1002" s="4"/>
      <c r="F1002" s="31"/>
      <c r="G1002" s="27" t="s">
        <v>400</v>
      </c>
      <c r="H1002" s="27" t="s">
        <v>200</v>
      </c>
      <c r="I1002" s="27" t="s">
        <v>263</v>
      </c>
      <c r="J1002" s="27" t="s">
        <v>338</v>
      </c>
      <c r="K1002" s="79">
        <v>55.4</v>
      </c>
      <c r="L1002" s="28">
        <v>55.4</v>
      </c>
    </row>
    <row r="1003" spans="1:12">
      <c r="A1003" s="40" t="s">
        <v>401</v>
      </c>
      <c r="B1003" s="4"/>
      <c r="C1003" s="4"/>
      <c r="D1003" s="4"/>
      <c r="E1003" s="4"/>
      <c r="F1003" s="31"/>
      <c r="G1003" s="41"/>
      <c r="H1003" s="41"/>
      <c r="I1003" s="41"/>
      <c r="J1003" s="41"/>
      <c r="K1003" s="77"/>
      <c r="L1003" s="42"/>
    </row>
    <row r="1004" spans="1:12">
      <c r="A1004" s="40" t="s">
        <v>402</v>
      </c>
      <c r="B1004" s="4"/>
      <c r="C1004" s="4"/>
      <c r="D1004" s="4"/>
      <c r="E1004" s="4"/>
      <c r="F1004" s="31"/>
      <c r="G1004" s="41" t="s">
        <v>403</v>
      </c>
      <c r="H1004" s="41"/>
      <c r="I1004" s="41"/>
      <c r="J1004" s="41"/>
      <c r="K1004" s="77">
        <f t="shared" ref="K1004:L1006" si="24">K1005</f>
        <v>50</v>
      </c>
      <c r="L1004" s="42">
        <f t="shared" si="24"/>
        <v>50</v>
      </c>
    </row>
    <row r="1005" spans="1:12">
      <c r="A1005" s="40" t="s">
        <v>285</v>
      </c>
      <c r="B1005" s="4"/>
      <c r="C1005" s="4"/>
      <c r="D1005" s="4"/>
      <c r="E1005" s="4"/>
      <c r="F1005" s="31"/>
      <c r="G1005" s="41" t="s">
        <v>404</v>
      </c>
      <c r="H1005" s="41" t="s">
        <v>196</v>
      </c>
      <c r="I1005" s="41"/>
      <c r="J1005" s="41"/>
      <c r="K1005" s="77">
        <f t="shared" si="24"/>
        <v>50</v>
      </c>
      <c r="L1005" s="42">
        <f t="shared" si="24"/>
        <v>50</v>
      </c>
    </row>
    <row r="1006" spans="1:12">
      <c r="A1006" s="40" t="s">
        <v>197</v>
      </c>
      <c r="B1006" s="4"/>
      <c r="C1006" s="4"/>
      <c r="D1006" s="4"/>
      <c r="E1006" s="4"/>
      <c r="F1006" s="31"/>
      <c r="G1006" s="41" t="s">
        <v>404</v>
      </c>
      <c r="H1006" s="41" t="s">
        <v>198</v>
      </c>
      <c r="I1006" s="41"/>
      <c r="J1006" s="41"/>
      <c r="K1006" s="77">
        <f t="shared" si="24"/>
        <v>50</v>
      </c>
      <c r="L1006" s="42">
        <f t="shared" si="24"/>
        <v>50</v>
      </c>
    </row>
    <row r="1007" spans="1:12">
      <c r="A1007" s="44" t="s">
        <v>199</v>
      </c>
      <c r="B1007" s="75"/>
      <c r="C1007" s="75"/>
      <c r="D1007" s="75"/>
      <c r="E1007" s="75"/>
      <c r="F1007" s="76"/>
      <c r="G1007" s="27" t="s">
        <v>404</v>
      </c>
      <c r="H1007" s="27" t="s">
        <v>200</v>
      </c>
      <c r="I1007" s="27"/>
      <c r="J1007" s="27"/>
      <c r="K1007" s="79">
        <v>50</v>
      </c>
      <c r="L1007" s="28">
        <v>50</v>
      </c>
    </row>
    <row r="1008" spans="1:12">
      <c r="A1008" s="44" t="s">
        <v>29</v>
      </c>
      <c r="B1008" s="75"/>
      <c r="C1008" s="75"/>
      <c r="D1008" s="75"/>
      <c r="E1008" s="75"/>
      <c r="F1008" s="76"/>
      <c r="G1008" s="27" t="s">
        <v>404</v>
      </c>
      <c r="H1008" s="27" t="s">
        <v>200</v>
      </c>
      <c r="I1008" s="27" t="s">
        <v>123</v>
      </c>
      <c r="J1008" s="27" t="s">
        <v>246</v>
      </c>
      <c r="K1008" s="79">
        <v>50</v>
      </c>
      <c r="L1008" s="28">
        <v>50</v>
      </c>
    </row>
    <row r="1009" spans="1:12">
      <c r="A1009" s="94" t="s">
        <v>405</v>
      </c>
      <c r="B1009" s="75"/>
      <c r="C1009" s="75"/>
      <c r="D1009" s="75"/>
      <c r="E1009" s="75"/>
      <c r="F1009" s="76"/>
      <c r="G1009" s="41"/>
      <c r="H1009" s="41"/>
      <c r="I1009" s="41"/>
      <c r="J1009" s="41"/>
      <c r="K1009" s="77"/>
      <c r="L1009" s="42"/>
    </row>
    <row r="1010" spans="1:12">
      <c r="A1010" s="94" t="s">
        <v>402</v>
      </c>
      <c r="B1010" s="75"/>
      <c r="C1010" s="75"/>
      <c r="D1010" s="75"/>
      <c r="E1010" s="75"/>
      <c r="F1010" s="76"/>
      <c r="G1010" s="41" t="s">
        <v>406</v>
      </c>
      <c r="H1010" s="41"/>
      <c r="I1010" s="41"/>
      <c r="J1010" s="41"/>
      <c r="K1010" s="77">
        <f t="shared" ref="K1010:L1013" si="25">K1011</f>
        <v>100</v>
      </c>
      <c r="L1010" s="42">
        <f t="shared" si="25"/>
        <v>100</v>
      </c>
    </row>
    <row r="1011" spans="1:12">
      <c r="A1011" s="40" t="s">
        <v>285</v>
      </c>
      <c r="B1011" s="4"/>
      <c r="C1011" s="4"/>
      <c r="D1011" s="4"/>
      <c r="E1011" s="4"/>
      <c r="F1011" s="47"/>
      <c r="G1011" s="41" t="s">
        <v>407</v>
      </c>
      <c r="H1011" s="41" t="s">
        <v>196</v>
      </c>
      <c r="I1011" s="41"/>
      <c r="J1011" s="41"/>
      <c r="K1011" s="77">
        <f t="shared" si="25"/>
        <v>100</v>
      </c>
      <c r="L1011" s="42">
        <f t="shared" si="25"/>
        <v>100</v>
      </c>
    </row>
    <row r="1012" spans="1:12">
      <c r="A1012" s="40" t="s">
        <v>197</v>
      </c>
      <c r="B1012" s="4"/>
      <c r="C1012" s="4"/>
      <c r="D1012" s="4"/>
      <c r="E1012" s="4"/>
      <c r="F1012" s="47"/>
      <c r="G1012" s="41" t="s">
        <v>407</v>
      </c>
      <c r="H1012" s="41" t="s">
        <v>198</v>
      </c>
      <c r="I1012" s="41"/>
      <c r="J1012" s="41"/>
      <c r="K1012" s="77">
        <f t="shared" si="25"/>
        <v>100</v>
      </c>
      <c r="L1012" s="42">
        <f t="shared" si="25"/>
        <v>100</v>
      </c>
    </row>
    <row r="1013" spans="1:12">
      <c r="A1013" s="44" t="s">
        <v>199</v>
      </c>
      <c r="B1013" s="4"/>
      <c r="C1013" s="4"/>
      <c r="D1013" s="4"/>
      <c r="E1013" s="4"/>
      <c r="F1013" s="47"/>
      <c r="G1013" s="27" t="s">
        <v>407</v>
      </c>
      <c r="H1013" s="27" t="s">
        <v>200</v>
      </c>
      <c r="I1013" s="27"/>
      <c r="J1013" s="27"/>
      <c r="K1013" s="79">
        <f t="shared" si="25"/>
        <v>100</v>
      </c>
      <c r="L1013" s="28">
        <f t="shared" si="25"/>
        <v>100</v>
      </c>
    </row>
    <row r="1014" spans="1:12">
      <c r="A1014" s="44" t="s">
        <v>29</v>
      </c>
      <c r="B1014" s="4"/>
      <c r="C1014" s="4"/>
      <c r="D1014" s="4"/>
      <c r="E1014" s="4"/>
      <c r="F1014" s="47"/>
      <c r="G1014" s="27" t="s">
        <v>407</v>
      </c>
      <c r="H1014" s="27" t="s">
        <v>200</v>
      </c>
      <c r="I1014" s="27" t="s">
        <v>123</v>
      </c>
      <c r="J1014" s="27" t="s">
        <v>246</v>
      </c>
      <c r="K1014" s="79">
        <v>100</v>
      </c>
      <c r="L1014" s="28">
        <v>100</v>
      </c>
    </row>
    <row r="1015" spans="1:12">
      <c r="A1015" s="40" t="s">
        <v>408</v>
      </c>
      <c r="B1015" s="75"/>
      <c r="C1015" s="75"/>
      <c r="D1015" s="75"/>
      <c r="E1015" s="75"/>
      <c r="F1015" s="76"/>
      <c r="G1015" s="41"/>
      <c r="H1015" s="41"/>
      <c r="I1015" s="41"/>
      <c r="J1015" s="41"/>
      <c r="K1015" s="77"/>
      <c r="L1015" s="42"/>
    </row>
    <row r="1016" spans="1:12">
      <c r="A1016" s="40" t="s">
        <v>409</v>
      </c>
      <c r="B1016" s="75"/>
      <c r="C1016" s="75"/>
      <c r="D1016" s="75"/>
      <c r="E1016" s="75"/>
      <c r="F1016" s="76"/>
      <c r="G1016" s="41"/>
      <c r="H1016" s="41"/>
      <c r="I1016" s="41"/>
      <c r="J1016" s="41"/>
      <c r="K1016" s="77"/>
      <c r="L1016" s="42"/>
    </row>
    <row r="1017" spans="1:12">
      <c r="A1017" s="40" t="s">
        <v>475</v>
      </c>
      <c r="B1017" s="75"/>
      <c r="C1017" s="75"/>
      <c r="D1017" s="75"/>
      <c r="E1017" s="75"/>
      <c r="F1017" s="76"/>
      <c r="G1017" s="41" t="s">
        <v>411</v>
      </c>
      <c r="H1017" s="41"/>
      <c r="I1017" s="41"/>
      <c r="J1017" s="41"/>
      <c r="K1017" s="77">
        <f t="shared" ref="K1017:L1019" si="26">K1018</f>
        <v>100</v>
      </c>
      <c r="L1017" s="42">
        <f t="shared" si="26"/>
        <v>100</v>
      </c>
    </row>
    <row r="1018" spans="1:12">
      <c r="A1018" s="40" t="s">
        <v>285</v>
      </c>
      <c r="B1018" s="75"/>
      <c r="C1018" s="75"/>
      <c r="D1018" s="75"/>
      <c r="E1018" s="75"/>
      <c r="F1018" s="76"/>
      <c r="G1018" s="41" t="s">
        <v>412</v>
      </c>
      <c r="H1018" s="41" t="s">
        <v>196</v>
      </c>
      <c r="I1018" s="41"/>
      <c r="J1018" s="41"/>
      <c r="K1018" s="77">
        <f t="shared" si="26"/>
        <v>100</v>
      </c>
      <c r="L1018" s="42">
        <f t="shared" si="26"/>
        <v>100</v>
      </c>
    </row>
    <row r="1019" spans="1:12">
      <c r="A1019" s="40" t="s">
        <v>197</v>
      </c>
      <c r="B1019" s="75"/>
      <c r="C1019" s="75"/>
      <c r="D1019" s="75"/>
      <c r="E1019" s="75"/>
      <c r="F1019" s="76"/>
      <c r="G1019" s="41" t="s">
        <v>412</v>
      </c>
      <c r="H1019" s="41" t="s">
        <v>198</v>
      </c>
      <c r="I1019" s="41"/>
      <c r="J1019" s="41"/>
      <c r="K1019" s="77">
        <f t="shared" si="26"/>
        <v>100</v>
      </c>
      <c r="L1019" s="42">
        <f t="shared" si="26"/>
        <v>100</v>
      </c>
    </row>
    <row r="1020" spans="1:12">
      <c r="A1020" s="44" t="s">
        <v>199</v>
      </c>
      <c r="B1020" s="75"/>
      <c r="C1020" s="75"/>
      <c r="D1020" s="75"/>
      <c r="E1020" s="75"/>
      <c r="F1020" s="76"/>
      <c r="G1020" s="27" t="s">
        <v>412</v>
      </c>
      <c r="H1020" s="27" t="s">
        <v>200</v>
      </c>
      <c r="I1020" s="27"/>
      <c r="J1020" s="27"/>
      <c r="K1020" s="79">
        <v>100</v>
      </c>
      <c r="L1020" s="28">
        <v>100</v>
      </c>
    </row>
    <row r="1021" spans="1:12">
      <c r="A1021" s="30" t="s">
        <v>19</v>
      </c>
      <c r="B1021" s="75"/>
      <c r="C1021" s="75"/>
      <c r="D1021" s="75"/>
      <c r="E1021" s="75"/>
      <c r="F1021" s="76"/>
      <c r="G1021" s="27"/>
      <c r="H1021" s="27"/>
      <c r="I1021" s="27"/>
      <c r="J1021" s="27"/>
      <c r="K1021" s="79"/>
      <c r="L1021" s="28"/>
    </row>
    <row r="1022" spans="1:12">
      <c r="A1022" s="30" t="s">
        <v>20</v>
      </c>
      <c r="B1022" s="75"/>
      <c r="C1022" s="75"/>
      <c r="D1022" s="75"/>
      <c r="E1022" s="75"/>
      <c r="F1022" s="76"/>
      <c r="G1022" s="27" t="s">
        <v>412</v>
      </c>
      <c r="H1022" s="27" t="s">
        <v>200</v>
      </c>
      <c r="I1022" s="27" t="s">
        <v>123</v>
      </c>
      <c r="J1022" s="27" t="s">
        <v>239</v>
      </c>
      <c r="K1022" s="79">
        <v>100</v>
      </c>
      <c r="L1022" s="28">
        <v>100</v>
      </c>
    </row>
    <row r="1023" spans="1:12">
      <c r="A1023" s="40" t="s">
        <v>476</v>
      </c>
      <c r="B1023" s="75"/>
      <c r="C1023" s="75"/>
      <c r="D1023" s="75"/>
      <c r="E1023" s="75"/>
      <c r="F1023" s="76"/>
      <c r="G1023" s="41"/>
      <c r="H1023" s="41"/>
      <c r="I1023" s="41"/>
      <c r="J1023" s="41"/>
      <c r="K1023" s="77"/>
      <c r="L1023" s="42"/>
    </row>
    <row r="1024" spans="1:12">
      <c r="A1024" s="40" t="s">
        <v>477</v>
      </c>
      <c r="B1024" s="75"/>
      <c r="C1024" s="75"/>
      <c r="D1024" s="75"/>
      <c r="E1024" s="75"/>
      <c r="F1024" s="76"/>
      <c r="G1024" s="41" t="s">
        <v>416</v>
      </c>
      <c r="H1024" s="41"/>
      <c r="I1024" s="41"/>
      <c r="J1024" s="41"/>
      <c r="K1024" s="77">
        <f>K1026</f>
        <v>1074.0999999999999</v>
      </c>
      <c r="L1024" s="42">
        <f>L1026</f>
        <v>1074.0999999999999</v>
      </c>
    </row>
    <row r="1025" spans="1:12">
      <c r="A1025" s="40" t="s">
        <v>417</v>
      </c>
      <c r="B1025" s="25"/>
      <c r="C1025" s="25"/>
      <c r="D1025" s="25"/>
      <c r="E1025" s="25"/>
      <c r="F1025" s="26"/>
      <c r="G1025" s="27"/>
      <c r="H1025" s="27"/>
      <c r="I1025" s="27"/>
      <c r="J1025" s="27"/>
      <c r="K1025" s="79"/>
      <c r="L1025" s="28"/>
    </row>
    <row r="1026" spans="1:12">
      <c r="A1026" s="40" t="s">
        <v>418</v>
      </c>
      <c r="B1026" s="75"/>
      <c r="C1026" s="75"/>
      <c r="D1026" s="75"/>
      <c r="E1026" s="75"/>
      <c r="F1026" s="76"/>
      <c r="G1026" s="41" t="s">
        <v>416</v>
      </c>
      <c r="H1026" s="41" t="s">
        <v>115</v>
      </c>
      <c r="I1026" s="41"/>
      <c r="J1026" s="89"/>
      <c r="K1026" s="77">
        <f>K1027</f>
        <v>1074.0999999999999</v>
      </c>
      <c r="L1026" s="42">
        <f>L1027</f>
        <v>1074.0999999999999</v>
      </c>
    </row>
    <row r="1027" spans="1:12">
      <c r="A1027" s="40" t="s">
        <v>116</v>
      </c>
      <c r="B1027" s="75"/>
      <c r="C1027" s="75"/>
      <c r="D1027" s="75"/>
      <c r="E1027" s="75"/>
      <c r="F1027" s="76"/>
      <c r="G1027" s="41" t="s">
        <v>416</v>
      </c>
      <c r="H1027" s="41" t="s">
        <v>117</v>
      </c>
      <c r="I1027" s="41"/>
      <c r="J1027" s="41"/>
      <c r="K1027" s="77">
        <f>K1029</f>
        <v>1074.0999999999999</v>
      </c>
      <c r="L1027" s="42">
        <f>L1029</f>
        <v>1074.0999999999999</v>
      </c>
    </row>
    <row r="1028" spans="1:12">
      <c r="A1028" s="95" t="s">
        <v>419</v>
      </c>
      <c r="B1028" s="75"/>
      <c r="C1028" s="75"/>
      <c r="D1028" s="75"/>
      <c r="E1028" s="75"/>
      <c r="F1028" s="76"/>
      <c r="G1028" s="41"/>
      <c r="H1028" s="41"/>
      <c r="I1028" s="41"/>
      <c r="J1028" s="41"/>
      <c r="K1028" s="77"/>
      <c r="L1028" s="42"/>
    </row>
    <row r="1029" spans="1:12">
      <c r="A1029" s="95" t="s">
        <v>420</v>
      </c>
      <c r="B1029" s="75"/>
      <c r="C1029" s="75"/>
      <c r="D1029" s="75"/>
      <c r="E1029" s="75"/>
      <c r="F1029" s="76"/>
      <c r="G1029" s="27" t="s">
        <v>416</v>
      </c>
      <c r="H1029" s="27" t="s">
        <v>120</v>
      </c>
      <c r="I1029" s="27"/>
      <c r="J1029" s="27"/>
      <c r="K1029" s="79">
        <f>K1030</f>
        <v>1074.0999999999999</v>
      </c>
      <c r="L1029" s="28">
        <f>L1030</f>
        <v>1074.0999999999999</v>
      </c>
    </row>
    <row r="1030" spans="1:12">
      <c r="A1030" s="44" t="s">
        <v>421</v>
      </c>
      <c r="B1030" s="75"/>
      <c r="C1030" s="75"/>
      <c r="D1030" s="75"/>
      <c r="E1030" s="75"/>
      <c r="F1030" s="76"/>
      <c r="G1030" s="27" t="s">
        <v>416</v>
      </c>
      <c r="H1030" s="27" t="s">
        <v>120</v>
      </c>
      <c r="I1030" s="27" t="s">
        <v>422</v>
      </c>
      <c r="J1030" s="27" t="s">
        <v>142</v>
      </c>
      <c r="K1030" s="79">
        <v>1074.0999999999999</v>
      </c>
      <c r="L1030" s="28">
        <v>1074.0999999999999</v>
      </c>
    </row>
    <row r="1031" spans="1:12">
      <c r="A1031" s="40" t="s">
        <v>423</v>
      </c>
      <c r="B1031" s="4"/>
      <c r="C1031" s="4"/>
      <c r="D1031" s="4"/>
      <c r="E1031" s="4"/>
      <c r="F1031" s="31"/>
      <c r="G1031" s="32"/>
      <c r="H1031" s="32"/>
      <c r="I1031" s="32"/>
      <c r="J1031" s="32"/>
      <c r="K1031" s="82"/>
      <c r="L1031" s="33"/>
    </row>
    <row r="1032" spans="1:12">
      <c r="A1032" s="40" t="s">
        <v>167</v>
      </c>
      <c r="B1032" s="4"/>
      <c r="C1032" s="4"/>
      <c r="D1032" s="4"/>
      <c r="E1032" s="4"/>
      <c r="F1032" s="31"/>
      <c r="G1032" s="32" t="s">
        <v>424</v>
      </c>
      <c r="H1032" s="32"/>
      <c r="I1032" s="32"/>
      <c r="J1032" s="32"/>
      <c r="K1032" s="82">
        <f>K1033</f>
        <v>700</v>
      </c>
      <c r="L1032" s="82">
        <f>L1033</f>
        <v>700</v>
      </c>
    </row>
    <row r="1033" spans="1:12">
      <c r="A1033" s="40" t="s">
        <v>375</v>
      </c>
      <c r="B1033" s="4"/>
      <c r="C1033" s="4"/>
      <c r="D1033" s="4"/>
      <c r="E1033" s="4"/>
      <c r="F1033" s="31"/>
      <c r="G1033" s="32" t="s">
        <v>424</v>
      </c>
      <c r="H1033" s="32" t="s">
        <v>376</v>
      </c>
      <c r="I1033" s="32"/>
      <c r="J1033" s="32"/>
      <c r="K1033" s="82">
        <f t="shared" ref="K1033:L1034" si="27">K1034</f>
        <v>700</v>
      </c>
      <c r="L1033" s="33">
        <f t="shared" si="27"/>
        <v>700</v>
      </c>
    </row>
    <row r="1034" spans="1:12">
      <c r="A1034" s="44" t="s">
        <v>425</v>
      </c>
      <c r="B1034" s="4"/>
      <c r="C1034" s="4"/>
      <c r="D1034" s="4"/>
      <c r="E1034" s="4"/>
      <c r="F1034" s="31"/>
      <c r="G1034" s="37" t="s">
        <v>424</v>
      </c>
      <c r="H1034" s="37" t="s">
        <v>426</v>
      </c>
      <c r="I1034" s="37"/>
      <c r="J1034" s="37"/>
      <c r="K1034" s="83">
        <f t="shared" si="27"/>
        <v>700</v>
      </c>
      <c r="L1034" s="38">
        <f t="shared" si="27"/>
        <v>700</v>
      </c>
    </row>
    <row r="1035" spans="1:12">
      <c r="A1035" s="44" t="s">
        <v>425</v>
      </c>
      <c r="B1035" s="4"/>
      <c r="C1035" s="4"/>
      <c r="D1035" s="4"/>
      <c r="E1035" s="4"/>
      <c r="F1035" s="31"/>
      <c r="G1035" s="37" t="s">
        <v>424</v>
      </c>
      <c r="H1035" s="37" t="s">
        <v>426</v>
      </c>
      <c r="I1035" s="37" t="s">
        <v>239</v>
      </c>
      <c r="J1035" s="37" t="s">
        <v>422</v>
      </c>
      <c r="K1035" s="83">
        <v>700</v>
      </c>
      <c r="L1035" s="38">
        <v>700</v>
      </c>
    </row>
    <row r="1036" spans="1:12">
      <c r="A1036" s="11" t="s">
        <v>427</v>
      </c>
      <c r="B1036" s="4"/>
      <c r="C1036" s="4"/>
      <c r="D1036" s="4"/>
      <c r="E1036" s="4"/>
      <c r="F1036" s="31"/>
      <c r="G1036" s="32" t="s">
        <v>428</v>
      </c>
      <c r="H1036" s="32"/>
      <c r="I1036" s="32"/>
      <c r="J1036" s="32"/>
      <c r="K1036" s="82">
        <f t="shared" ref="K1036:L1039" si="28">K1037</f>
        <v>120</v>
      </c>
      <c r="L1036" s="33">
        <f t="shared" si="28"/>
        <v>120</v>
      </c>
    </row>
    <row r="1037" spans="1:12">
      <c r="A1037" s="40" t="s">
        <v>195</v>
      </c>
      <c r="B1037" s="4"/>
      <c r="C1037" s="4"/>
      <c r="D1037" s="4"/>
      <c r="E1037" s="4"/>
      <c r="F1037" s="31"/>
      <c r="G1037" s="32" t="s">
        <v>428</v>
      </c>
      <c r="H1037" s="32" t="s">
        <v>196</v>
      </c>
      <c r="I1037" s="32"/>
      <c r="J1037" s="32"/>
      <c r="K1037" s="82">
        <f t="shared" si="28"/>
        <v>120</v>
      </c>
      <c r="L1037" s="33">
        <f t="shared" si="28"/>
        <v>120</v>
      </c>
    </row>
    <row r="1038" spans="1:12">
      <c r="A1038" s="40" t="s">
        <v>197</v>
      </c>
      <c r="B1038" s="4"/>
      <c r="C1038" s="4"/>
      <c r="D1038" s="4"/>
      <c r="E1038" s="4"/>
      <c r="F1038" s="31"/>
      <c r="G1038" s="32" t="s">
        <v>428</v>
      </c>
      <c r="H1038" s="32" t="s">
        <v>198</v>
      </c>
      <c r="I1038" s="32"/>
      <c r="J1038" s="32"/>
      <c r="K1038" s="82">
        <f t="shared" si="28"/>
        <v>120</v>
      </c>
      <c r="L1038" s="33">
        <f t="shared" si="28"/>
        <v>120</v>
      </c>
    </row>
    <row r="1039" spans="1:12">
      <c r="A1039" s="44" t="s">
        <v>199</v>
      </c>
      <c r="B1039" s="4"/>
      <c r="C1039" s="4"/>
      <c r="D1039" s="4"/>
      <c r="E1039" s="4"/>
      <c r="F1039" s="31"/>
      <c r="G1039" s="37" t="s">
        <v>428</v>
      </c>
      <c r="H1039" s="37" t="s">
        <v>200</v>
      </c>
      <c r="I1039" s="37"/>
      <c r="J1039" s="37"/>
      <c r="K1039" s="83">
        <f t="shared" si="28"/>
        <v>120</v>
      </c>
      <c r="L1039" s="38">
        <f t="shared" si="28"/>
        <v>120</v>
      </c>
    </row>
    <row r="1040" spans="1:12">
      <c r="A1040" s="44" t="s">
        <v>429</v>
      </c>
      <c r="B1040" s="4"/>
      <c r="C1040" s="4"/>
      <c r="D1040" s="4"/>
      <c r="E1040" s="4"/>
      <c r="F1040" s="31"/>
      <c r="G1040" s="37" t="s">
        <v>428</v>
      </c>
      <c r="H1040" s="37" t="s">
        <v>200</v>
      </c>
      <c r="I1040" s="37" t="s">
        <v>239</v>
      </c>
      <c r="J1040" s="37" t="s">
        <v>422</v>
      </c>
      <c r="K1040" s="83">
        <v>120</v>
      </c>
      <c r="L1040" s="38">
        <v>120</v>
      </c>
    </row>
    <row r="1041" spans="1:12">
      <c r="A1041" s="40" t="s">
        <v>430</v>
      </c>
      <c r="B1041" s="4"/>
      <c r="C1041" s="4"/>
      <c r="D1041" s="4"/>
      <c r="E1041" s="4"/>
      <c r="F1041" s="31"/>
      <c r="G1041" s="32"/>
      <c r="H1041" s="32"/>
      <c r="I1041" s="32"/>
      <c r="J1041" s="32"/>
      <c r="K1041" s="82"/>
      <c r="L1041" s="33"/>
    </row>
    <row r="1042" spans="1:12">
      <c r="A1042" s="40" t="s">
        <v>431</v>
      </c>
      <c r="B1042" s="4"/>
      <c r="C1042" s="4"/>
      <c r="D1042" s="4"/>
      <c r="E1042" s="4"/>
      <c r="F1042" s="31"/>
      <c r="G1042" s="32" t="s">
        <v>432</v>
      </c>
      <c r="H1042" s="32"/>
      <c r="I1042" s="32"/>
      <c r="J1042" s="32"/>
      <c r="K1042" s="82">
        <f t="shared" ref="K1042:L1045" si="29">K1043</f>
        <v>360</v>
      </c>
      <c r="L1042" s="33">
        <f t="shared" si="29"/>
        <v>360</v>
      </c>
    </row>
    <row r="1043" spans="1:12">
      <c r="A1043" s="40" t="s">
        <v>195</v>
      </c>
      <c r="B1043" s="4"/>
      <c r="C1043" s="4"/>
      <c r="D1043" s="4"/>
      <c r="E1043" s="4"/>
      <c r="F1043" s="31"/>
      <c r="G1043" s="32" t="s">
        <v>432</v>
      </c>
      <c r="H1043" s="32" t="s">
        <v>196</v>
      </c>
      <c r="I1043" s="32"/>
      <c r="J1043" s="32"/>
      <c r="K1043" s="82">
        <f t="shared" si="29"/>
        <v>360</v>
      </c>
      <c r="L1043" s="33">
        <f t="shared" si="29"/>
        <v>360</v>
      </c>
    </row>
    <row r="1044" spans="1:12">
      <c r="A1044" s="40" t="s">
        <v>197</v>
      </c>
      <c r="B1044" s="4"/>
      <c r="C1044" s="4"/>
      <c r="D1044" s="4"/>
      <c r="E1044" s="4"/>
      <c r="F1044" s="31"/>
      <c r="G1044" s="32" t="s">
        <v>432</v>
      </c>
      <c r="H1044" s="32" t="s">
        <v>198</v>
      </c>
      <c r="I1044" s="32"/>
      <c r="J1044" s="32"/>
      <c r="K1044" s="82">
        <f t="shared" si="29"/>
        <v>360</v>
      </c>
      <c r="L1044" s="33">
        <f t="shared" si="29"/>
        <v>360</v>
      </c>
    </row>
    <row r="1045" spans="1:12">
      <c r="A1045" s="44" t="s">
        <v>199</v>
      </c>
      <c r="B1045" s="4"/>
      <c r="C1045" s="4"/>
      <c r="D1045" s="4"/>
      <c r="E1045" s="4"/>
      <c r="F1045" s="31"/>
      <c r="G1045" s="37" t="s">
        <v>432</v>
      </c>
      <c r="H1045" s="37" t="s">
        <v>200</v>
      </c>
      <c r="I1045" s="37"/>
      <c r="J1045" s="37"/>
      <c r="K1045" s="83">
        <f t="shared" si="29"/>
        <v>360</v>
      </c>
      <c r="L1045" s="38">
        <f t="shared" si="29"/>
        <v>360</v>
      </c>
    </row>
    <row r="1046" spans="1:12">
      <c r="A1046" s="44" t="s">
        <v>429</v>
      </c>
      <c r="B1046" s="4"/>
      <c r="C1046" s="4"/>
      <c r="D1046" s="4"/>
      <c r="E1046" s="4"/>
      <c r="F1046" s="31"/>
      <c r="G1046" s="37" t="s">
        <v>432</v>
      </c>
      <c r="H1046" s="37" t="s">
        <v>200</v>
      </c>
      <c r="I1046" s="37" t="s">
        <v>239</v>
      </c>
      <c r="J1046" s="37" t="s">
        <v>330</v>
      </c>
      <c r="K1046" s="83">
        <v>360</v>
      </c>
      <c r="L1046" s="38">
        <v>360</v>
      </c>
    </row>
    <row r="1047" spans="1:12">
      <c r="A1047" s="11" t="s">
        <v>433</v>
      </c>
      <c r="B1047" s="4"/>
      <c r="C1047" s="4"/>
      <c r="D1047" s="4"/>
      <c r="E1047" s="4"/>
      <c r="F1047" s="31"/>
      <c r="G1047" s="37"/>
      <c r="H1047" s="37"/>
      <c r="I1047" s="37"/>
      <c r="J1047" s="37"/>
      <c r="K1047" s="83"/>
      <c r="L1047" s="38"/>
    </row>
    <row r="1048" spans="1:12">
      <c r="A1048" s="11" t="s">
        <v>434</v>
      </c>
      <c r="B1048" s="4"/>
      <c r="C1048" s="4"/>
      <c r="D1048" s="4"/>
      <c r="E1048" s="4"/>
      <c r="F1048" s="31"/>
      <c r="G1048" s="32" t="s">
        <v>435</v>
      </c>
      <c r="H1048" s="32"/>
      <c r="I1048" s="32"/>
      <c r="J1048" s="32"/>
      <c r="K1048" s="82">
        <f t="shared" ref="K1048:L1050" si="30">K1049</f>
        <v>118.5</v>
      </c>
      <c r="L1048" s="33">
        <f t="shared" si="30"/>
        <v>118.4</v>
      </c>
    </row>
    <row r="1049" spans="1:12">
      <c r="A1049" s="40" t="s">
        <v>285</v>
      </c>
      <c r="B1049" s="75"/>
      <c r="C1049" s="75"/>
      <c r="D1049" s="75"/>
      <c r="E1049" s="75"/>
      <c r="F1049" s="76"/>
      <c r="G1049" s="32" t="s">
        <v>435</v>
      </c>
      <c r="H1049" s="91" t="s">
        <v>196</v>
      </c>
      <c r="I1049" s="91"/>
      <c r="J1049" s="91"/>
      <c r="K1049" s="85">
        <f t="shared" si="30"/>
        <v>118.5</v>
      </c>
      <c r="L1049" s="84">
        <f t="shared" si="30"/>
        <v>118.4</v>
      </c>
    </row>
    <row r="1050" spans="1:12">
      <c r="A1050" s="40" t="s">
        <v>197</v>
      </c>
      <c r="B1050" s="75"/>
      <c r="C1050" s="75"/>
      <c r="D1050" s="75"/>
      <c r="E1050" s="75"/>
      <c r="F1050" s="76"/>
      <c r="G1050" s="32" t="s">
        <v>435</v>
      </c>
      <c r="H1050" s="91" t="s">
        <v>198</v>
      </c>
      <c r="I1050" s="91"/>
      <c r="J1050" s="91"/>
      <c r="K1050" s="77">
        <f t="shared" si="30"/>
        <v>118.5</v>
      </c>
      <c r="L1050" s="42">
        <f t="shared" si="30"/>
        <v>118.4</v>
      </c>
    </row>
    <row r="1051" spans="1:12">
      <c r="A1051" s="44" t="s">
        <v>199</v>
      </c>
      <c r="B1051" s="75"/>
      <c r="C1051" s="75"/>
      <c r="D1051" s="75"/>
      <c r="E1051" s="75"/>
      <c r="F1051" s="76"/>
      <c r="G1051" s="37" t="s">
        <v>435</v>
      </c>
      <c r="H1051" s="96" t="s">
        <v>200</v>
      </c>
      <c r="I1051" s="96"/>
      <c r="J1051" s="96"/>
      <c r="K1051" s="79">
        <v>118.5</v>
      </c>
      <c r="L1051" s="28">
        <f>L1052</f>
        <v>118.4</v>
      </c>
    </row>
    <row r="1052" spans="1:12">
      <c r="A1052" s="44" t="s">
        <v>429</v>
      </c>
      <c r="B1052" s="75"/>
      <c r="C1052" s="75"/>
      <c r="D1052" s="75"/>
      <c r="E1052" s="75"/>
      <c r="F1052" s="76"/>
      <c r="G1052" s="37" t="s">
        <v>435</v>
      </c>
      <c r="H1052" s="96" t="s">
        <v>200</v>
      </c>
      <c r="I1052" s="96" t="s">
        <v>239</v>
      </c>
      <c r="J1052" s="96" t="s">
        <v>422</v>
      </c>
      <c r="K1052" s="79">
        <v>118.5</v>
      </c>
      <c r="L1052" s="28">
        <v>118.4</v>
      </c>
    </row>
    <row r="1053" spans="1:12">
      <c r="A1053" s="11" t="s">
        <v>433</v>
      </c>
      <c r="B1053" s="75"/>
      <c r="C1053" s="75"/>
      <c r="D1053" s="75"/>
      <c r="E1053" s="75"/>
      <c r="F1053" s="76"/>
      <c r="G1053" s="41"/>
      <c r="H1053" s="41"/>
      <c r="I1053" s="41"/>
      <c r="J1053" s="41"/>
      <c r="K1053" s="77"/>
      <c r="L1053" s="42"/>
    </row>
    <row r="1054" spans="1:12">
      <c r="A1054" s="11" t="s">
        <v>434</v>
      </c>
      <c r="B1054" s="75"/>
      <c r="C1054" s="75"/>
      <c r="D1054" s="75"/>
      <c r="E1054" s="75"/>
      <c r="F1054" s="76"/>
      <c r="G1054" s="32" t="s">
        <v>436</v>
      </c>
      <c r="H1054" s="32"/>
      <c r="I1054" s="32"/>
      <c r="J1054" s="32"/>
      <c r="K1054" s="77">
        <f t="shared" ref="K1054:L1057" si="31">K1055</f>
        <v>44.4</v>
      </c>
      <c r="L1054" s="42">
        <f t="shared" si="31"/>
        <v>50.5</v>
      </c>
    </row>
    <row r="1055" spans="1:12">
      <c r="A1055" s="40" t="s">
        <v>285</v>
      </c>
      <c r="B1055" s="75"/>
      <c r="C1055" s="75"/>
      <c r="D1055" s="75"/>
      <c r="E1055" s="75"/>
      <c r="F1055" s="76"/>
      <c r="G1055" s="32" t="s">
        <v>436</v>
      </c>
      <c r="H1055" s="91" t="s">
        <v>196</v>
      </c>
      <c r="I1055" s="91"/>
      <c r="J1055" s="91"/>
      <c r="K1055" s="77">
        <f t="shared" si="31"/>
        <v>44.4</v>
      </c>
      <c r="L1055" s="42">
        <f t="shared" si="31"/>
        <v>50.5</v>
      </c>
    </row>
    <row r="1056" spans="1:12">
      <c r="A1056" s="40" t="s">
        <v>197</v>
      </c>
      <c r="B1056" s="25"/>
      <c r="C1056" s="25"/>
      <c r="D1056" s="25"/>
      <c r="E1056" s="25"/>
      <c r="F1056" s="26"/>
      <c r="G1056" s="32" t="s">
        <v>436</v>
      </c>
      <c r="H1056" s="91" t="s">
        <v>198</v>
      </c>
      <c r="I1056" s="91"/>
      <c r="J1056" s="91"/>
      <c r="K1056" s="77">
        <f t="shared" si="31"/>
        <v>44.4</v>
      </c>
      <c r="L1056" s="42">
        <f t="shared" si="31"/>
        <v>50.5</v>
      </c>
    </row>
    <row r="1057" spans="1:12">
      <c r="A1057" s="44" t="s">
        <v>199</v>
      </c>
      <c r="B1057" s="75"/>
      <c r="C1057" s="75"/>
      <c r="D1057" s="75"/>
      <c r="E1057" s="75"/>
      <c r="F1057" s="76"/>
      <c r="G1057" s="37" t="s">
        <v>436</v>
      </c>
      <c r="H1057" s="96" t="s">
        <v>200</v>
      </c>
      <c r="I1057" s="96"/>
      <c r="J1057" s="96"/>
      <c r="K1057" s="79">
        <f t="shared" si="31"/>
        <v>44.4</v>
      </c>
      <c r="L1057" s="28">
        <f t="shared" si="31"/>
        <v>50.5</v>
      </c>
    </row>
    <row r="1058" spans="1:12">
      <c r="A1058" s="44" t="s">
        <v>429</v>
      </c>
      <c r="B1058" s="75"/>
      <c r="C1058" s="75"/>
      <c r="D1058" s="75"/>
      <c r="E1058" s="75"/>
      <c r="F1058" s="76"/>
      <c r="G1058" s="37" t="s">
        <v>436</v>
      </c>
      <c r="H1058" s="96" t="s">
        <v>200</v>
      </c>
      <c r="I1058" s="96" t="s">
        <v>239</v>
      </c>
      <c r="J1058" s="96" t="s">
        <v>422</v>
      </c>
      <c r="K1058" s="79">
        <v>44.4</v>
      </c>
      <c r="L1058" s="28">
        <v>50.5</v>
      </c>
    </row>
    <row r="1059" spans="1:12">
      <c r="A1059" s="40" t="s">
        <v>437</v>
      </c>
      <c r="B1059" s="75"/>
      <c r="C1059" s="75"/>
      <c r="D1059" s="75"/>
      <c r="E1059" s="75"/>
      <c r="F1059" s="76"/>
      <c r="G1059" s="37"/>
      <c r="H1059" s="96"/>
      <c r="I1059" s="96"/>
      <c r="J1059" s="96"/>
      <c r="K1059" s="79"/>
      <c r="L1059" s="28"/>
    </row>
    <row r="1060" spans="1:12">
      <c r="A1060" s="40" t="s">
        <v>438</v>
      </c>
      <c r="B1060" s="75"/>
      <c r="C1060" s="75"/>
      <c r="D1060" s="75"/>
      <c r="E1060" s="75"/>
      <c r="F1060" s="76"/>
      <c r="G1060" s="32" t="s">
        <v>439</v>
      </c>
      <c r="H1060" s="91"/>
      <c r="I1060" s="91"/>
      <c r="J1060" s="91"/>
      <c r="K1060" s="77">
        <f t="shared" ref="K1060:L1063" si="32">K1061</f>
        <v>744.6</v>
      </c>
      <c r="L1060" s="42">
        <f t="shared" si="32"/>
        <v>744.6</v>
      </c>
    </row>
    <row r="1061" spans="1:12">
      <c r="A1061" s="40" t="s">
        <v>285</v>
      </c>
      <c r="B1061" s="75"/>
      <c r="C1061" s="75"/>
      <c r="D1061" s="75"/>
      <c r="E1061" s="75"/>
      <c r="F1061" s="76"/>
      <c r="G1061" s="32" t="s">
        <v>439</v>
      </c>
      <c r="H1061" s="91" t="s">
        <v>196</v>
      </c>
      <c r="I1061" s="91"/>
      <c r="J1061" s="91"/>
      <c r="K1061" s="77">
        <f t="shared" si="32"/>
        <v>744.6</v>
      </c>
      <c r="L1061" s="42">
        <f t="shared" si="32"/>
        <v>744.6</v>
      </c>
    </row>
    <row r="1062" spans="1:12">
      <c r="A1062" s="40" t="s">
        <v>197</v>
      </c>
      <c r="B1062" s="75"/>
      <c r="C1062" s="75"/>
      <c r="D1062" s="75"/>
      <c r="E1062" s="75"/>
      <c r="F1062" s="76"/>
      <c r="G1062" s="32" t="s">
        <v>439</v>
      </c>
      <c r="H1062" s="91" t="s">
        <v>198</v>
      </c>
      <c r="I1062" s="91"/>
      <c r="J1062" s="91"/>
      <c r="K1062" s="77">
        <f t="shared" si="32"/>
        <v>744.6</v>
      </c>
      <c r="L1062" s="42">
        <f t="shared" si="32"/>
        <v>744.6</v>
      </c>
    </row>
    <row r="1063" spans="1:12">
      <c r="A1063" s="44" t="s">
        <v>199</v>
      </c>
      <c r="B1063" s="75"/>
      <c r="C1063" s="75"/>
      <c r="D1063" s="75"/>
      <c r="E1063" s="75"/>
      <c r="F1063" s="76"/>
      <c r="G1063" s="37" t="s">
        <v>439</v>
      </c>
      <c r="H1063" s="96" t="s">
        <v>200</v>
      </c>
      <c r="I1063" s="96"/>
      <c r="J1063" s="96"/>
      <c r="K1063" s="79">
        <f t="shared" si="32"/>
        <v>744.6</v>
      </c>
      <c r="L1063" s="28">
        <f t="shared" si="32"/>
        <v>744.6</v>
      </c>
    </row>
    <row r="1064" spans="1:12">
      <c r="A1064" s="44" t="s">
        <v>33</v>
      </c>
      <c r="B1064" s="75"/>
      <c r="C1064" s="75"/>
      <c r="D1064" s="75"/>
      <c r="E1064" s="75"/>
      <c r="F1064" s="76"/>
      <c r="G1064" s="37" t="s">
        <v>439</v>
      </c>
      <c r="H1064" s="96" t="s">
        <v>200</v>
      </c>
      <c r="I1064" s="96" t="s">
        <v>239</v>
      </c>
      <c r="J1064" s="96" t="s">
        <v>330</v>
      </c>
      <c r="K1064" s="79">
        <v>744.6</v>
      </c>
      <c r="L1064" s="28">
        <v>744.6</v>
      </c>
    </row>
    <row r="1065" spans="1:12">
      <c r="A1065" s="44"/>
      <c r="B1065" s="75"/>
      <c r="C1065" s="75"/>
      <c r="D1065" s="75"/>
      <c r="E1065" s="75"/>
      <c r="F1065" s="76"/>
      <c r="G1065" s="27"/>
      <c r="H1065" s="27"/>
      <c r="I1065" s="27"/>
      <c r="J1065" s="27"/>
      <c r="K1065" s="79"/>
      <c r="L1065" s="28"/>
    </row>
    <row r="1066" spans="1:12">
      <c r="A1066" s="40" t="s">
        <v>440</v>
      </c>
      <c r="B1066" s="75"/>
      <c r="C1066" s="75"/>
      <c r="D1066" s="75"/>
      <c r="E1066" s="75"/>
      <c r="F1066" s="76"/>
      <c r="G1066" s="41" t="s">
        <v>441</v>
      </c>
      <c r="H1066" s="41"/>
      <c r="I1066" s="41"/>
      <c r="J1066" s="41"/>
      <c r="K1066" s="77">
        <f>K1068+K1082+K1100+K1113</f>
        <v>1956.6</v>
      </c>
      <c r="L1066" s="42">
        <f>L1068+L1082+L1100+L1113</f>
        <v>1956.6</v>
      </c>
    </row>
    <row r="1067" spans="1:12">
      <c r="A1067" s="40" t="s">
        <v>11</v>
      </c>
      <c r="B1067" s="75"/>
      <c r="C1067" s="75"/>
      <c r="D1067" s="75"/>
      <c r="E1067" s="75"/>
      <c r="F1067" s="76"/>
      <c r="G1067" s="41"/>
      <c r="H1067" s="41"/>
      <c r="I1067" s="41"/>
      <c r="J1067" s="41"/>
      <c r="K1067" s="77"/>
      <c r="L1067" s="42"/>
    </row>
    <row r="1068" spans="1:12">
      <c r="A1068" s="40" t="s">
        <v>442</v>
      </c>
      <c r="B1068" s="75"/>
      <c r="C1068" s="75"/>
      <c r="D1068" s="75"/>
      <c r="E1068" s="75"/>
      <c r="F1068" s="76"/>
      <c r="G1068" s="41" t="s">
        <v>443</v>
      </c>
      <c r="H1068" s="41"/>
      <c r="I1068" s="41"/>
      <c r="J1068" s="41"/>
      <c r="K1068" s="77">
        <f>K1069</f>
        <v>341.4</v>
      </c>
      <c r="L1068" s="42">
        <f>L1069</f>
        <v>341.4</v>
      </c>
    </row>
    <row r="1069" spans="1:12">
      <c r="A1069" s="40" t="s">
        <v>444</v>
      </c>
      <c r="B1069" s="4"/>
      <c r="C1069" s="4"/>
      <c r="D1069" s="4"/>
      <c r="E1069" s="4"/>
      <c r="F1069" s="31"/>
      <c r="G1069" s="41" t="s">
        <v>445</v>
      </c>
      <c r="H1069" s="41"/>
      <c r="I1069" s="41"/>
      <c r="J1069" s="41"/>
      <c r="K1069" s="77">
        <f>K1071+K1076</f>
        <v>341.4</v>
      </c>
      <c r="L1069" s="42">
        <f>L1071+L1076</f>
        <v>341.4</v>
      </c>
    </row>
    <row r="1070" spans="1:12">
      <c r="A1070" s="40" t="s">
        <v>280</v>
      </c>
      <c r="B1070" s="4"/>
      <c r="C1070" s="4"/>
      <c r="D1070" s="4"/>
      <c r="E1070" s="4"/>
      <c r="F1070" s="31"/>
      <c r="G1070" s="27"/>
      <c r="H1070" s="27"/>
      <c r="I1070" s="27"/>
      <c r="J1070" s="27"/>
      <c r="K1070" s="79"/>
      <c r="L1070" s="28"/>
    </row>
    <row r="1071" spans="1:12">
      <c r="A1071" s="40" t="s">
        <v>281</v>
      </c>
      <c r="B1071" s="4"/>
      <c r="C1071" s="4"/>
      <c r="D1071" s="4"/>
      <c r="E1071" s="4"/>
      <c r="F1071" s="31"/>
      <c r="G1071" s="41" t="s">
        <v>445</v>
      </c>
      <c r="H1071" s="41" t="s">
        <v>181</v>
      </c>
      <c r="I1071" s="41"/>
      <c r="J1071" s="41"/>
      <c r="K1071" s="77">
        <f>K1072</f>
        <v>286.39999999999998</v>
      </c>
      <c r="L1071" s="42">
        <f>L1072</f>
        <v>286.39999999999998</v>
      </c>
    </row>
    <row r="1072" spans="1:12">
      <c r="A1072" s="40" t="s">
        <v>182</v>
      </c>
      <c r="B1072" s="4"/>
      <c r="C1072" s="4"/>
      <c r="D1072" s="4"/>
      <c r="E1072" s="4"/>
      <c r="F1072" s="31"/>
      <c r="G1072" s="41" t="s">
        <v>445</v>
      </c>
      <c r="H1072" s="41" t="s">
        <v>183</v>
      </c>
      <c r="I1072" s="41"/>
      <c r="J1072" s="41"/>
      <c r="K1072" s="77">
        <f>K1074+K1075</f>
        <v>286.39999999999998</v>
      </c>
      <c r="L1072" s="42">
        <f>L1074+L1075</f>
        <v>286.39999999999998</v>
      </c>
    </row>
    <row r="1073" spans="1:12">
      <c r="A1073" s="40" t="s">
        <v>442</v>
      </c>
      <c r="B1073" s="4"/>
      <c r="C1073" s="4"/>
      <c r="D1073" s="4"/>
      <c r="E1073" s="4"/>
      <c r="F1073" s="31"/>
      <c r="G1073" s="41" t="s">
        <v>445</v>
      </c>
      <c r="H1073" s="41" t="s">
        <v>183</v>
      </c>
      <c r="I1073" s="41" t="s">
        <v>123</v>
      </c>
      <c r="J1073" s="41" t="s">
        <v>264</v>
      </c>
      <c r="K1073" s="77">
        <f>K1074</f>
        <v>286.39999999999998</v>
      </c>
      <c r="L1073" s="42">
        <f>L1074</f>
        <v>286.39999999999998</v>
      </c>
    </row>
    <row r="1074" spans="1:12">
      <c r="A1074" s="44" t="s">
        <v>184</v>
      </c>
      <c r="B1074" s="4"/>
      <c r="C1074" s="4"/>
      <c r="D1074" s="4"/>
      <c r="E1074" s="4"/>
      <c r="F1074" s="31"/>
      <c r="G1074" s="27" t="s">
        <v>445</v>
      </c>
      <c r="H1074" s="27" t="s">
        <v>185</v>
      </c>
      <c r="I1074" s="27" t="s">
        <v>123</v>
      </c>
      <c r="J1074" s="90" t="s">
        <v>264</v>
      </c>
      <c r="K1074" s="79">
        <v>286.39999999999998</v>
      </c>
      <c r="L1074" s="28">
        <v>286.39999999999998</v>
      </c>
    </row>
    <row r="1075" spans="1:12">
      <c r="A1075" s="44" t="s">
        <v>283</v>
      </c>
      <c r="B1075" s="4"/>
      <c r="C1075" s="4"/>
      <c r="D1075" s="4"/>
      <c r="E1075" s="4"/>
      <c r="F1075" s="31"/>
      <c r="G1075" s="27" t="s">
        <v>445</v>
      </c>
      <c r="H1075" s="27" t="s">
        <v>284</v>
      </c>
      <c r="I1075" s="27" t="s">
        <v>123</v>
      </c>
      <c r="J1075" s="27" t="s">
        <v>264</v>
      </c>
      <c r="K1075" s="79"/>
      <c r="L1075" s="28"/>
    </row>
    <row r="1076" spans="1:12">
      <c r="A1076" s="40" t="s">
        <v>285</v>
      </c>
      <c r="B1076" s="4"/>
      <c r="C1076" s="4"/>
      <c r="D1076" s="4"/>
      <c r="E1076" s="4"/>
      <c r="F1076" s="31"/>
      <c r="G1076" s="41" t="s">
        <v>445</v>
      </c>
      <c r="H1076" s="41" t="s">
        <v>196</v>
      </c>
      <c r="I1076" s="41"/>
      <c r="J1076" s="41"/>
      <c r="K1076" s="77">
        <f>K1077</f>
        <v>55</v>
      </c>
      <c r="L1076" s="42">
        <f>L1077</f>
        <v>55</v>
      </c>
    </row>
    <row r="1077" spans="1:12">
      <c r="A1077" s="40" t="s">
        <v>197</v>
      </c>
      <c r="B1077" s="4"/>
      <c r="C1077" s="4"/>
      <c r="D1077" s="4"/>
      <c r="E1077" s="4"/>
      <c r="F1077" s="31"/>
      <c r="G1077" s="41" t="s">
        <v>445</v>
      </c>
      <c r="H1077" s="41" t="s">
        <v>198</v>
      </c>
      <c r="I1077" s="41"/>
      <c r="J1077" s="41"/>
      <c r="K1077" s="77">
        <f>K1078+K1079</f>
        <v>55</v>
      </c>
      <c r="L1077" s="42">
        <f>L1078+L1079</f>
        <v>55</v>
      </c>
    </row>
    <row r="1078" spans="1:12">
      <c r="A1078" s="44" t="s">
        <v>286</v>
      </c>
      <c r="B1078" s="4"/>
      <c r="C1078" s="4"/>
      <c r="D1078" s="4"/>
      <c r="E1078" s="4"/>
      <c r="F1078" s="31"/>
      <c r="G1078" s="27" t="s">
        <v>445</v>
      </c>
      <c r="H1078" s="27" t="s">
        <v>287</v>
      </c>
      <c r="I1078" s="27"/>
      <c r="J1078" s="90"/>
      <c r="K1078" s="79"/>
      <c r="L1078" s="28"/>
    </row>
    <row r="1079" spans="1:12">
      <c r="A1079" s="44" t="s">
        <v>199</v>
      </c>
      <c r="B1079" s="4"/>
      <c r="C1079" s="4"/>
      <c r="D1079" s="4"/>
      <c r="E1079" s="4"/>
      <c r="F1079" s="31"/>
      <c r="G1079" s="27" t="s">
        <v>445</v>
      </c>
      <c r="H1079" s="27" t="s">
        <v>200</v>
      </c>
      <c r="I1079" s="27"/>
      <c r="J1079" s="27"/>
      <c r="K1079" s="79">
        <f>K1080</f>
        <v>55</v>
      </c>
      <c r="L1079" s="28">
        <f>L1080</f>
        <v>55</v>
      </c>
    </row>
    <row r="1080" spans="1:12">
      <c r="A1080" s="44" t="s">
        <v>442</v>
      </c>
      <c r="B1080" s="4"/>
      <c r="C1080" s="4"/>
      <c r="D1080" s="4"/>
      <c r="E1080" s="4"/>
      <c r="F1080" s="31"/>
      <c r="G1080" s="27" t="s">
        <v>445</v>
      </c>
      <c r="H1080" s="27" t="s">
        <v>200</v>
      </c>
      <c r="I1080" s="27" t="s">
        <v>123</v>
      </c>
      <c r="J1080" s="27" t="s">
        <v>264</v>
      </c>
      <c r="K1080" s="79">
        <v>55</v>
      </c>
      <c r="L1080" s="28">
        <v>55</v>
      </c>
    </row>
    <row r="1081" spans="1:12">
      <c r="A1081" s="40" t="s">
        <v>446</v>
      </c>
      <c r="B1081" s="4"/>
      <c r="C1081" s="4"/>
      <c r="D1081" s="4"/>
      <c r="E1081" s="4"/>
      <c r="F1081" s="31"/>
      <c r="G1081" s="41"/>
      <c r="H1081" s="41"/>
      <c r="I1081" s="41"/>
      <c r="J1081" s="41"/>
      <c r="K1081" s="77"/>
      <c r="L1081" s="42"/>
    </row>
    <row r="1082" spans="1:12">
      <c r="A1082" s="40" t="s">
        <v>447</v>
      </c>
      <c r="B1082" s="4"/>
      <c r="C1082" s="4"/>
      <c r="D1082" s="4"/>
      <c r="E1082" s="4"/>
      <c r="F1082" s="31"/>
      <c r="G1082" s="41" t="s">
        <v>448</v>
      </c>
      <c r="H1082" s="41"/>
      <c r="I1082" s="41"/>
      <c r="J1082" s="41"/>
      <c r="K1082" s="77">
        <f>K1084+K1089+K1094</f>
        <v>1009.3</v>
      </c>
      <c r="L1082" s="42">
        <f>L1084+L1089+L1094</f>
        <v>1009.3</v>
      </c>
    </row>
    <row r="1083" spans="1:12">
      <c r="A1083" s="40" t="s">
        <v>280</v>
      </c>
      <c r="B1083" s="75"/>
      <c r="C1083" s="75"/>
      <c r="D1083" s="75"/>
      <c r="E1083" s="75"/>
      <c r="F1083" s="76"/>
      <c r="G1083" s="37"/>
      <c r="H1083" s="37"/>
      <c r="I1083" s="37"/>
      <c r="J1083" s="37"/>
      <c r="K1083" s="83"/>
      <c r="L1083" s="38"/>
    </row>
    <row r="1084" spans="1:12">
      <c r="A1084" s="40" t="s">
        <v>281</v>
      </c>
      <c r="B1084" s="75"/>
      <c r="C1084" s="75"/>
      <c r="D1084" s="75"/>
      <c r="E1084" s="75"/>
      <c r="F1084" s="76"/>
      <c r="G1084" s="41" t="s">
        <v>449</v>
      </c>
      <c r="H1084" s="41" t="s">
        <v>450</v>
      </c>
      <c r="I1084" s="41"/>
      <c r="J1084" s="41"/>
      <c r="K1084" s="77">
        <f t="shared" ref="K1084:L1086" si="33">K1085</f>
        <v>385.4</v>
      </c>
      <c r="L1084" s="42">
        <f t="shared" si="33"/>
        <v>385.4</v>
      </c>
    </row>
    <row r="1085" spans="1:12">
      <c r="A1085" s="40" t="s">
        <v>182</v>
      </c>
      <c r="B1085" s="75"/>
      <c r="C1085" s="75"/>
      <c r="D1085" s="75"/>
      <c r="E1085" s="75"/>
      <c r="F1085" s="76"/>
      <c r="G1085" s="41" t="s">
        <v>449</v>
      </c>
      <c r="H1085" s="41" t="s">
        <v>451</v>
      </c>
      <c r="I1085" s="41"/>
      <c r="J1085" s="41"/>
      <c r="K1085" s="77">
        <f t="shared" si="33"/>
        <v>385.4</v>
      </c>
      <c r="L1085" s="42">
        <f t="shared" si="33"/>
        <v>385.4</v>
      </c>
    </row>
    <row r="1086" spans="1:12">
      <c r="A1086" s="44" t="s">
        <v>184</v>
      </c>
      <c r="B1086" s="75"/>
      <c r="C1086" s="75"/>
      <c r="D1086" s="75"/>
      <c r="E1086" s="75"/>
      <c r="F1086" s="76"/>
      <c r="G1086" s="27" t="s">
        <v>452</v>
      </c>
      <c r="H1086" s="27" t="s">
        <v>453</v>
      </c>
      <c r="I1086" s="27"/>
      <c r="J1086" s="27"/>
      <c r="K1086" s="79">
        <f t="shared" si="33"/>
        <v>385.4</v>
      </c>
      <c r="L1086" s="28">
        <f t="shared" si="33"/>
        <v>385.4</v>
      </c>
    </row>
    <row r="1087" spans="1:12">
      <c r="A1087" s="44" t="s">
        <v>454</v>
      </c>
      <c r="B1087" s="75"/>
      <c r="C1087" s="75"/>
      <c r="D1087" s="75"/>
      <c r="E1087" s="75"/>
      <c r="F1087" s="76"/>
      <c r="G1087" s="27" t="s">
        <v>452</v>
      </c>
      <c r="H1087" s="27" t="s">
        <v>453</v>
      </c>
      <c r="I1087" s="27" t="s">
        <v>123</v>
      </c>
      <c r="J1087" s="27" t="s">
        <v>338</v>
      </c>
      <c r="K1087" s="79">
        <v>385.4</v>
      </c>
      <c r="L1087" s="28">
        <v>385.4</v>
      </c>
    </row>
    <row r="1088" spans="1:12">
      <c r="A1088" s="40" t="s">
        <v>280</v>
      </c>
      <c r="B1088" s="75"/>
      <c r="C1088" s="75"/>
      <c r="D1088" s="75"/>
      <c r="E1088" s="75"/>
      <c r="F1088" s="76"/>
      <c r="G1088" s="41"/>
      <c r="H1088" s="41"/>
      <c r="I1088" s="41"/>
      <c r="J1088" s="41"/>
      <c r="K1088" s="77"/>
      <c r="L1088" s="42"/>
    </row>
    <row r="1089" spans="1:12">
      <c r="A1089" s="40" t="s">
        <v>281</v>
      </c>
      <c r="B1089" s="75"/>
      <c r="C1089" s="75"/>
      <c r="D1089" s="75"/>
      <c r="E1089" s="75"/>
      <c r="F1089" s="76"/>
      <c r="G1089" s="41" t="s">
        <v>455</v>
      </c>
      <c r="H1089" s="41" t="s">
        <v>450</v>
      </c>
      <c r="I1089" s="41"/>
      <c r="J1089" s="41"/>
      <c r="K1089" s="77">
        <f>K1090</f>
        <v>310.39999999999998</v>
      </c>
      <c r="L1089" s="42">
        <f>L1090</f>
        <v>310.39999999999998</v>
      </c>
    </row>
    <row r="1090" spans="1:12">
      <c r="A1090" s="40" t="s">
        <v>182</v>
      </c>
      <c r="B1090" s="75"/>
      <c r="C1090" s="75"/>
      <c r="D1090" s="75"/>
      <c r="E1090" s="75"/>
      <c r="F1090" s="76"/>
      <c r="G1090" s="41" t="s">
        <v>455</v>
      </c>
      <c r="H1090" s="41" t="s">
        <v>451</v>
      </c>
      <c r="I1090" s="41"/>
      <c r="J1090" s="41"/>
      <c r="K1090" s="77">
        <f>K1092</f>
        <v>310.39999999999998</v>
      </c>
      <c r="L1090" s="42">
        <f>L1092</f>
        <v>310.39999999999998</v>
      </c>
    </row>
    <row r="1091" spans="1:12">
      <c r="A1091" s="40" t="s">
        <v>367</v>
      </c>
      <c r="B1091" s="75"/>
      <c r="C1091" s="75"/>
      <c r="D1091" s="75"/>
      <c r="E1091" s="75"/>
      <c r="F1091" s="76"/>
      <c r="G1091" s="41" t="s">
        <v>455</v>
      </c>
      <c r="H1091" s="41" t="s">
        <v>451</v>
      </c>
      <c r="I1091" s="41" t="s">
        <v>123</v>
      </c>
      <c r="J1091" s="41" t="s">
        <v>338</v>
      </c>
      <c r="K1091" s="77">
        <f>K1092</f>
        <v>310.39999999999998</v>
      </c>
      <c r="L1091" s="42">
        <f>L1092</f>
        <v>310.39999999999998</v>
      </c>
    </row>
    <row r="1092" spans="1:12">
      <c r="A1092" s="44" t="s">
        <v>184</v>
      </c>
      <c r="B1092" s="75"/>
      <c r="C1092" s="75"/>
      <c r="D1092" s="75"/>
      <c r="E1092" s="75"/>
      <c r="F1092" s="76"/>
      <c r="G1092" s="27" t="s">
        <v>456</v>
      </c>
      <c r="H1092" s="27" t="s">
        <v>453</v>
      </c>
      <c r="I1092" s="27" t="s">
        <v>123</v>
      </c>
      <c r="J1092" s="27" t="s">
        <v>338</v>
      </c>
      <c r="K1092" s="79">
        <v>310.39999999999998</v>
      </c>
      <c r="L1092" s="28">
        <v>310.39999999999998</v>
      </c>
    </row>
    <row r="1093" spans="1:12">
      <c r="A1093" s="44" t="s">
        <v>283</v>
      </c>
      <c r="B1093" s="75"/>
      <c r="C1093" s="75"/>
      <c r="D1093" s="75"/>
      <c r="E1093" s="75"/>
      <c r="F1093" s="76"/>
      <c r="G1093" s="27" t="s">
        <v>455</v>
      </c>
      <c r="H1093" s="27" t="s">
        <v>457</v>
      </c>
      <c r="I1093" s="27" t="s">
        <v>123</v>
      </c>
      <c r="J1093" s="48" t="s">
        <v>338</v>
      </c>
      <c r="K1093" s="79"/>
      <c r="L1093" s="28"/>
    </row>
    <row r="1094" spans="1:12">
      <c r="A1094" s="40" t="s">
        <v>285</v>
      </c>
      <c r="B1094" s="75"/>
      <c r="C1094" s="75"/>
      <c r="D1094" s="75"/>
      <c r="E1094" s="75"/>
      <c r="F1094" s="76"/>
      <c r="G1094" s="41" t="s">
        <v>455</v>
      </c>
      <c r="H1094" s="41" t="s">
        <v>458</v>
      </c>
      <c r="I1094" s="41"/>
      <c r="J1094" s="41"/>
      <c r="K1094" s="77">
        <f>K1095</f>
        <v>313.5</v>
      </c>
      <c r="L1094" s="42">
        <f>L1095</f>
        <v>313.5</v>
      </c>
    </row>
    <row r="1095" spans="1:12">
      <c r="A1095" s="40" t="s">
        <v>197</v>
      </c>
      <c r="B1095" s="75"/>
      <c r="C1095" s="75"/>
      <c r="D1095" s="75"/>
      <c r="E1095" s="75"/>
      <c r="F1095" s="76"/>
      <c r="G1095" s="41" t="s">
        <v>455</v>
      </c>
      <c r="H1095" s="41" t="s">
        <v>459</v>
      </c>
      <c r="I1095" s="41"/>
      <c r="J1095" s="41"/>
      <c r="K1095" s="77">
        <f>K1096+K1097</f>
        <v>313.5</v>
      </c>
      <c r="L1095" s="42">
        <f>L1096+L1097</f>
        <v>313.5</v>
      </c>
    </row>
    <row r="1096" spans="1:12">
      <c r="A1096" s="44" t="s">
        <v>286</v>
      </c>
      <c r="B1096" s="75"/>
      <c r="C1096" s="75"/>
      <c r="D1096" s="75"/>
      <c r="E1096" s="75"/>
      <c r="F1096" s="76"/>
      <c r="G1096" s="27" t="s">
        <v>456</v>
      </c>
      <c r="H1096" s="27" t="s">
        <v>460</v>
      </c>
      <c r="I1096" s="27"/>
      <c r="J1096" s="27"/>
      <c r="K1096" s="77"/>
      <c r="L1096" s="42"/>
    </row>
    <row r="1097" spans="1:12">
      <c r="A1097" s="44" t="s">
        <v>199</v>
      </c>
      <c r="B1097" s="25"/>
      <c r="C1097" s="25"/>
      <c r="D1097" s="25"/>
      <c r="E1097" s="25"/>
      <c r="F1097" s="26"/>
      <c r="G1097" s="27" t="s">
        <v>455</v>
      </c>
      <c r="H1097" s="27" t="s">
        <v>461</v>
      </c>
      <c r="I1097" s="27"/>
      <c r="J1097" s="48"/>
      <c r="K1097" s="79">
        <f>K1098</f>
        <v>313.5</v>
      </c>
      <c r="L1097" s="28">
        <f>L1098</f>
        <v>313.5</v>
      </c>
    </row>
    <row r="1098" spans="1:12">
      <c r="A1098" s="44" t="s">
        <v>367</v>
      </c>
      <c r="B1098" s="25"/>
      <c r="C1098" s="25"/>
      <c r="D1098" s="25"/>
      <c r="E1098" s="25"/>
      <c r="F1098" s="26"/>
      <c r="G1098" s="27" t="s">
        <v>455</v>
      </c>
      <c r="H1098" s="27" t="s">
        <v>461</v>
      </c>
      <c r="I1098" s="27" t="s">
        <v>123</v>
      </c>
      <c r="J1098" s="48" t="s">
        <v>338</v>
      </c>
      <c r="K1098" s="79">
        <v>313.5</v>
      </c>
      <c r="L1098" s="28">
        <v>313.5</v>
      </c>
    </row>
    <row r="1099" spans="1:12">
      <c r="A1099" s="40" t="s">
        <v>397</v>
      </c>
      <c r="B1099" s="75"/>
      <c r="C1099" s="75"/>
      <c r="D1099" s="75"/>
      <c r="E1099" s="75"/>
      <c r="F1099" s="76"/>
      <c r="G1099" s="41"/>
      <c r="H1099" s="32"/>
      <c r="I1099" s="41"/>
      <c r="J1099" s="41"/>
      <c r="K1099" s="77"/>
      <c r="L1099" s="42"/>
    </row>
    <row r="1100" spans="1:12">
      <c r="A1100" s="40" t="s">
        <v>462</v>
      </c>
      <c r="B1100" s="75"/>
      <c r="C1100" s="75"/>
      <c r="D1100" s="75"/>
      <c r="E1100" s="75"/>
      <c r="F1100" s="76"/>
      <c r="G1100" s="41" t="s">
        <v>463</v>
      </c>
      <c r="H1100" s="91"/>
      <c r="I1100" s="41"/>
      <c r="J1100" s="41"/>
      <c r="K1100" s="77">
        <f>K1102+K1106</f>
        <v>605.20000000000005</v>
      </c>
      <c r="L1100" s="42">
        <f>L1102+L1106</f>
        <v>605.20000000000005</v>
      </c>
    </row>
    <row r="1101" spans="1:12">
      <c r="A1101" s="40" t="s">
        <v>280</v>
      </c>
      <c r="B1101" s="75"/>
      <c r="C1101" s="75"/>
      <c r="D1101" s="75"/>
      <c r="E1101" s="75"/>
      <c r="F1101" s="76"/>
      <c r="G1101" s="41"/>
      <c r="H1101" s="91"/>
      <c r="I1101" s="41"/>
      <c r="J1101" s="41"/>
      <c r="K1101" s="77"/>
      <c r="L1101" s="42"/>
    </row>
    <row r="1102" spans="1:12">
      <c r="A1102" s="40" t="s">
        <v>281</v>
      </c>
      <c r="B1102" s="75"/>
      <c r="C1102" s="75"/>
      <c r="D1102" s="75"/>
      <c r="E1102" s="75"/>
      <c r="F1102" s="76"/>
      <c r="G1102" s="41" t="s">
        <v>463</v>
      </c>
      <c r="H1102" s="41" t="s">
        <v>181</v>
      </c>
      <c r="I1102" s="41" t="s">
        <v>123</v>
      </c>
      <c r="J1102" s="89" t="s">
        <v>246</v>
      </c>
      <c r="K1102" s="77">
        <f>K1103</f>
        <v>554.20000000000005</v>
      </c>
      <c r="L1102" s="42">
        <f>L1103</f>
        <v>554.20000000000005</v>
      </c>
    </row>
    <row r="1103" spans="1:12">
      <c r="A1103" s="40" t="s">
        <v>182</v>
      </c>
      <c r="B1103" s="75"/>
      <c r="C1103" s="75"/>
      <c r="D1103" s="75"/>
      <c r="E1103" s="75"/>
      <c r="F1103" s="76"/>
      <c r="G1103" s="41" t="s">
        <v>463</v>
      </c>
      <c r="H1103" s="41" t="s">
        <v>183</v>
      </c>
      <c r="I1103" s="41" t="s">
        <v>123</v>
      </c>
      <c r="J1103" s="89" t="s">
        <v>246</v>
      </c>
      <c r="K1103" s="77">
        <f>K1104</f>
        <v>554.20000000000005</v>
      </c>
      <c r="L1103" s="42">
        <f>L1104</f>
        <v>554.20000000000005</v>
      </c>
    </row>
    <row r="1104" spans="1:12">
      <c r="A1104" s="44" t="s">
        <v>184</v>
      </c>
      <c r="B1104" s="75"/>
      <c r="C1104" s="75"/>
      <c r="D1104" s="75"/>
      <c r="E1104" s="75"/>
      <c r="F1104" s="76"/>
      <c r="G1104" s="27" t="s">
        <v>463</v>
      </c>
      <c r="H1104" s="27" t="s">
        <v>185</v>
      </c>
      <c r="I1104" s="27" t="s">
        <v>123</v>
      </c>
      <c r="J1104" s="93" t="s">
        <v>246</v>
      </c>
      <c r="K1104" s="79">
        <v>554.20000000000005</v>
      </c>
      <c r="L1104" s="28">
        <v>554.20000000000005</v>
      </c>
    </row>
    <row r="1105" spans="1:12">
      <c r="A1105" s="44" t="s">
        <v>283</v>
      </c>
      <c r="B1105" s="75"/>
      <c r="C1105" s="75"/>
      <c r="D1105" s="75"/>
      <c r="E1105" s="75"/>
      <c r="F1105" s="76"/>
      <c r="G1105" s="27" t="s">
        <v>463</v>
      </c>
      <c r="H1105" s="27" t="s">
        <v>284</v>
      </c>
      <c r="I1105" s="27" t="s">
        <v>123</v>
      </c>
      <c r="J1105" s="90" t="s">
        <v>246</v>
      </c>
      <c r="K1105" s="79"/>
      <c r="L1105" s="28"/>
    </row>
    <row r="1106" spans="1:12">
      <c r="A1106" s="40" t="s">
        <v>285</v>
      </c>
      <c r="B1106" s="75"/>
      <c r="C1106" s="75"/>
      <c r="D1106" s="75"/>
      <c r="E1106" s="75"/>
      <c r="F1106" s="76"/>
      <c r="G1106" s="41" t="s">
        <v>463</v>
      </c>
      <c r="H1106" s="41" t="s">
        <v>196</v>
      </c>
      <c r="I1106" s="41" t="s">
        <v>123</v>
      </c>
      <c r="J1106" s="89" t="s">
        <v>246</v>
      </c>
      <c r="K1106" s="77">
        <f>K1107</f>
        <v>51</v>
      </c>
      <c r="L1106" s="42">
        <f>L1107</f>
        <v>51</v>
      </c>
    </row>
    <row r="1107" spans="1:12">
      <c r="A1107" s="40" t="s">
        <v>197</v>
      </c>
      <c r="B1107" s="75"/>
      <c r="C1107" s="75"/>
      <c r="D1107" s="75"/>
      <c r="E1107" s="75"/>
      <c r="F1107" s="76"/>
      <c r="G1107" s="41" t="s">
        <v>463</v>
      </c>
      <c r="H1107" s="41" t="s">
        <v>198</v>
      </c>
      <c r="I1107" s="41" t="s">
        <v>123</v>
      </c>
      <c r="J1107" s="89" t="s">
        <v>246</v>
      </c>
      <c r="K1107" s="77">
        <f>K1108+K1109</f>
        <v>51</v>
      </c>
      <c r="L1107" s="42">
        <f>L1108+L1109</f>
        <v>51</v>
      </c>
    </row>
    <row r="1108" spans="1:12">
      <c r="A1108" s="44" t="s">
        <v>286</v>
      </c>
      <c r="B1108" s="4"/>
      <c r="C1108" s="4"/>
      <c r="D1108" s="49"/>
      <c r="E1108" s="49"/>
      <c r="F1108" s="47"/>
      <c r="G1108" s="27" t="s">
        <v>463</v>
      </c>
      <c r="H1108" s="27" t="s">
        <v>287</v>
      </c>
      <c r="I1108" s="48" t="s">
        <v>123</v>
      </c>
      <c r="J1108" s="93" t="s">
        <v>246</v>
      </c>
      <c r="K1108" s="38"/>
      <c r="L1108" s="38"/>
    </row>
    <row r="1109" spans="1:12">
      <c r="A1109" s="44" t="s">
        <v>199</v>
      </c>
      <c r="B1109" s="4"/>
      <c r="C1109" s="4"/>
      <c r="D1109" s="49"/>
      <c r="E1109" s="49"/>
      <c r="F1109" s="47"/>
      <c r="G1109" s="27" t="s">
        <v>463</v>
      </c>
      <c r="H1109" s="27" t="s">
        <v>200</v>
      </c>
      <c r="I1109" s="48" t="s">
        <v>123</v>
      </c>
      <c r="J1109" s="90" t="s">
        <v>246</v>
      </c>
      <c r="K1109" s="83">
        <v>51</v>
      </c>
      <c r="L1109" s="38">
        <v>51</v>
      </c>
    </row>
    <row r="1110" spans="1:12">
      <c r="A1110" s="40" t="s">
        <v>464</v>
      </c>
      <c r="B1110" s="4"/>
      <c r="C1110" s="4"/>
      <c r="D1110" s="49"/>
      <c r="E1110" s="49"/>
      <c r="F1110" s="47"/>
      <c r="G1110" s="27"/>
      <c r="H1110" s="27"/>
      <c r="I1110" s="48"/>
      <c r="J1110" s="90"/>
      <c r="K1110" s="83"/>
      <c r="L1110" s="38"/>
    </row>
    <row r="1111" spans="1:12">
      <c r="A1111" s="40" t="s">
        <v>465</v>
      </c>
      <c r="B1111" s="4"/>
      <c r="C1111" s="4"/>
      <c r="D1111" s="3"/>
      <c r="E1111" s="3"/>
      <c r="F1111" s="20"/>
      <c r="G1111" s="41"/>
      <c r="H1111" s="41"/>
      <c r="I1111" s="21"/>
      <c r="J1111" s="89"/>
      <c r="K1111" s="82"/>
      <c r="L1111" s="33"/>
    </row>
    <row r="1112" spans="1:12">
      <c r="A1112" s="40" t="s">
        <v>466</v>
      </c>
      <c r="B1112" s="4"/>
      <c r="C1112" s="4"/>
      <c r="D1112" s="3"/>
      <c r="E1112" s="3"/>
      <c r="F1112" s="20"/>
      <c r="G1112" s="41"/>
      <c r="H1112" s="41"/>
      <c r="I1112" s="21"/>
      <c r="J1112" s="89"/>
      <c r="K1112" s="82"/>
      <c r="L1112" s="33"/>
    </row>
    <row r="1113" spans="1:12">
      <c r="A1113" s="40" t="s">
        <v>467</v>
      </c>
      <c r="B1113" s="4"/>
      <c r="C1113" s="4"/>
      <c r="D1113" s="3"/>
      <c r="E1113" s="3"/>
      <c r="F1113" s="20"/>
      <c r="G1113" s="41" t="s">
        <v>468</v>
      </c>
      <c r="H1113" s="41"/>
      <c r="I1113" s="21"/>
      <c r="J1113" s="89"/>
      <c r="K1113" s="82">
        <f t="shared" ref="K1113:L1115" si="34">K1114</f>
        <v>0.7</v>
      </c>
      <c r="L1113" s="33">
        <f t="shared" si="34"/>
        <v>0.7</v>
      </c>
    </row>
    <row r="1114" spans="1:12">
      <c r="A1114" s="40" t="s">
        <v>285</v>
      </c>
      <c r="B1114" s="4"/>
      <c r="C1114" s="4"/>
      <c r="D1114" s="49"/>
      <c r="E1114" s="49"/>
      <c r="F1114" s="47"/>
      <c r="G1114" s="41" t="s">
        <v>468</v>
      </c>
      <c r="H1114" s="41" t="s">
        <v>196</v>
      </c>
      <c r="I1114" s="21" t="s">
        <v>123</v>
      </c>
      <c r="J1114" s="89" t="s">
        <v>246</v>
      </c>
      <c r="K1114" s="82">
        <f t="shared" si="34"/>
        <v>0.7</v>
      </c>
      <c r="L1114" s="33">
        <f t="shared" si="34"/>
        <v>0.7</v>
      </c>
    </row>
    <row r="1115" spans="1:12">
      <c r="A1115" s="40" t="s">
        <v>197</v>
      </c>
      <c r="B1115" s="4"/>
      <c r="C1115" s="4"/>
      <c r="D1115" s="49"/>
      <c r="E1115" s="49"/>
      <c r="F1115" s="47"/>
      <c r="G1115" s="41" t="s">
        <v>468</v>
      </c>
      <c r="H1115" s="41" t="s">
        <v>198</v>
      </c>
      <c r="I1115" s="21" t="s">
        <v>123</v>
      </c>
      <c r="J1115" s="89" t="s">
        <v>246</v>
      </c>
      <c r="K1115" s="82">
        <f t="shared" si="34"/>
        <v>0.7</v>
      </c>
      <c r="L1115" s="33">
        <f t="shared" si="34"/>
        <v>0.7</v>
      </c>
    </row>
    <row r="1116" spans="1:12">
      <c r="A1116" s="44" t="s">
        <v>199</v>
      </c>
      <c r="B1116" s="4"/>
      <c r="C1116" s="4"/>
      <c r="D1116" s="49"/>
      <c r="E1116" s="49"/>
      <c r="F1116" s="47"/>
      <c r="G1116" s="27" t="s">
        <v>468</v>
      </c>
      <c r="H1116" s="27" t="s">
        <v>200</v>
      </c>
      <c r="I1116" s="48" t="s">
        <v>123</v>
      </c>
      <c r="J1116" s="90" t="s">
        <v>246</v>
      </c>
      <c r="K1116" s="83">
        <v>0.7</v>
      </c>
      <c r="L1116" s="38">
        <v>0.7</v>
      </c>
    </row>
    <row r="1117" spans="1:12">
      <c r="A1117" s="40"/>
      <c r="B1117" s="3"/>
      <c r="C1117" s="3"/>
      <c r="D1117" s="3"/>
      <c r="E1117" s="3"/>
      <c r="F1117" s="20"/>
      <c r="G1117" s="32"/>
      <c r="H1117" s="32"/>
      <c r="I1117" s="32"/>
      <c r="J1117" s="32"/>
      <c r="K1117" s="85"/>
      <c r="L1117" s="84"/>
    </row>
    <row r="1118" spans="1:12">
      <c r="A1118" s="40" t="s">
        <v>97</v>
      </c>
      <c r="B1118" s="3"/>
      <c r="C1118" s="3"/>
      <c r="D1118" s="3"/>
      <c r="E1118" s="3"/>
      <c r="F1118" s="20"/>
      <c r="G1118" s="32"/>
      <c r="H1118" s="32"/>
      <c r="I1118" s="32"/>
      <c r="J1118" s="32"/>
      <c r="K1118" s="85">
        <f>7134-4</f>
        <v>7130</v>
      </c>
      <c r="L1118" s="105">
        <f>14128.1+47.6</f>
        <v>14175.7</v>
      </c>
    </row>
    <row r="1119" spans="1:12">
      <c r="A1119" s="97"/>
      <c r="B1119" s="15"/>
      <c r="C1119" s="15"/>
      <c r="D1119" s="15"/>
      <c r="E1119" s="15"/>
      <c r="F1119" s="98"/>
      <c r="G1119" s="99"/>
      <c r="H1119" s="99"/>
      <c r="I1119" s="99"/>
      <c r="J1119" s="99"/>
      <c r="K1119" s="100"/>
      <c r="L1119" s="100"/>
    </row>
    <row r="1120" spans="1:12">
      <c r="A1120" s="101" t="s">
        <v>469</v>
      </c>
      <c r="B1120" s="102"/>
      <c r="C1120" s="102"/>
      <c r="D1120" s="102"/>
      <c r="E1120" s="102"/>
      <c r="F1120" s="103"/>
      <c r="G1120" s="104"/>
      <c r="H1120" s="104"/>
      <c r="I1120" s="104"/>
      <c r="J1120" s="104"/>
      <c r="K1120" s="105">
        <f>K571+K682+K689+K749+K763+K819+K832+K841+K856+K863+K871+K897+K1066+K1118</f>
        <v>285174.3</v>
      </c>
      <c r="L1120" s="105">
        <f>L571+L682+L689+L749+L763+L819+L832+L841+L856+L863+L871+L897+L1066+L1118</f>
        <v>283513.8</v>
      </c>
    </row>
  </sheetData>
  <mergeCells count="2">
    <mergeCell ref="B7:I7"/>
    <mergeCell ref="B565:I565"/>
  </mergeCells>
  <pageMargins left="0" right="0" top="0" bottom="0" header="0.31496062992125984" footer="0.31496062992125984"/>
  <pageSetup paperSize="9" scale="7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1"/>
  <sheetViews>
    <sheetView workbookViewId="0">
      <selection activeCell="A567" sqref="A567"/>
    </sheetView>
  </sheetViews>
  <sheetFormatPr defaultRowHeight="15"/>
  <cols>
    <col min="6" max="6" width="34" customWidth="1"/>
  </cols>
  <sheetData>
    <row r="1" spans="1:13">
      <c r="A1" s="1"/>
      <c r="B1" s="1"/>
      <c r="C1" s="1"/>
      <c r="D1" s="1"/>
      <c r="E1" s="1"/>
      <c r="F1" s="1"/>
      <c r="G1" s="1"/>
      <c r="H1" s="2" t="s">
        <v>478</v>
      </c>
      <c r="I1" s="2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2" t="s">
        <v>1</v>
      </c>
      <c r="I2" s="2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2" t="s">
        <v>2</v>
      </c>
      <c r="I3" s="2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2" t="s">
        <v>3</v>
      </c>
      <c r="I4" s="2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2" t="s">
        <v>4</v>
      </c>
      <c r="I5" s="2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11"/>
      <c r="B7" s="3"/>
      <c r="C7" s="4"/>
      <c r="D7" s="3"/>
      <c r="E7" s="4"/>
      <c r="F7" s="4"/>
      <c r="G7" s="4"/>
      <c r="H7" s="4"/>
      <c r="I7" s="3"/>
      <c r="J7" s="3"/>
      <c r="K7" s="3"/>
      <c r="L7" s="3"/>
      <c r="M7" s="4"/>
    </row>
    <row r="8" spans="1:13">
      <c r="A8" s="3"/>
      <c r="B8" s="3"/>
      <c r="C8" s="4"/>
      <c r="D8" s="3"/>
      <c r="E8" s="4"/>
      <c r="F8" s="4"/>
      <c r="G8" s="4"/>
      <c r="H8" s="4"/>
      <c r="I8" s="3"/>
      <c r="J8" s="3"/>
      <c r="K8" s="3"/>
      <c r="L8" s="3"/>
      <c r="M8" s="4"/>
    </row>
    <row r="9" spans="1:13">
      <c r="A9" s="5" t="s">
        <v>479</v>
      </c>
      <c r="B9" s="3"/>
      <c r="C9" s="4"/>
      <c r="D9" s="3"/>
      <c r="E9" s="4"/>
      <c r="F9" s="4"/>
      <c r="G9" s="4"/>
      <c r="H9" s="4"/>
      <c r="I9" s="3"/>
      <c r="J9" s="3"/>
      <c r="K9" s="3"/>
      <c r="L9" s="3"/>
      <c r="M9" s="4"/>
    </row>
    <row r="10" spans="1:13">
      <c r="A10" s="5" t="s">
        <v>480</v>
      </c>
      <c r="B10" s="3"/>
      <c r="C10" s="4"/>
      <c r="D10" s="3"/>
      <c r="E10" s="4"/>
      <c r="F10" s="4"/>
      <c r="G10" s="4"/>
      <c r="H10" s="4"/>
      <c r="I10" s="3"/>
      <c r="J10" s="3"/>
      <c r="K10" s="3"/>
      <c r="L10" s="3"/>
      <c r="M10" s="4"/>
    </row>
    <row r="11" spans="1:13">
      <c r="A11" s="5"/>
      <c r="B11" s="3"/>
      <c r="C11" s="4"/>
      <c r="D11" s="3"/>
      <c r="E11" s="4"/>
      <c r="F11" s="4"/>
      <c r="G11" s="4"/>
      <c r="H11" s="4"/>
      <c r="I11" s="3"/>
      <c r="J11" s="3"/>
      <c r="K11" s="3"/>
      <c r="L11" s="3"/>
      <c r="M11" s="4"/>
    </row>
    <row r="12" spans="1:13">
      <c r="A12" s="5"/>
      <c r="B12" s="3"/>
      <c r="C12" s="4"/>
      <c r="D12" s="3"/>
      <c r="E12" s="4"/>
      <c r="F12" s="4"/>
      <c r="G12" s="4"/>
      <c r="H12" s="4"/>
      <c r="I12" s="3"/>
      <c r="J12" s="3"/>
      <c r="K12" s="3"/>
      <c r="L12" s="3"/>
      <c r="M12" s="4"/>
    </row>
    <row r="13" spans="1:13">
      <c r="A13" s="5"/>
      <c r="B13" s="3"/>
      <c r="C13" s="4"/>
      <c r="D13" s="3"/>
      <c r="E13" s="4"/>
      <c r="F13" s="4"/>
      <c r="G13" s="4"/>
      <c r="H13" s="4"/>
      <c r="I13" s="3"/>
      <c r="J13" s="25"/>
      <c r="K13" s="3"/>
      <c r="L13" s="25" t="s">
        <v>7</v>
      </c>
      <c r="M13" s="4"/>
    </row>
    <row r="14" spans="1:13">
      <c r="A14" s="65"/>
      <c r="B14" s="66"/>
      <c r="C14" s="66"/>
      <c r="D14" s="66"/>
      <c r="E14" s="66"/>
      <c r="F14" s="67"/>
      <c r="G14" s="67" t="s">
        <v>481</v>
      </c>
      <c r="H14" s="68" t="s">
        <v>101</v>
      </c>
      <c r="I14" s="69" t="s">
        <v>102</v>
      </c>
      <c r="J14" s="70" t="s">
        <v>103</v>
      </c>
      <c r="K14" s="70" t="s">
        <v>104</v>
      </c>
      <c r="L14" s="71" t="s">
        <v>105</v>
      </c>
      <c r="M14" s="72"/>
    </row>
    <row r="15" spans="1:13">
      <c r="A15" s="19" t="s">
        <v>482</v>
      </c>
      <c r="B15" s="3"/>
      <c r="C15" s="3"/>
      <c r="D15" s="3"/>
      <c r="E15" s="3"/>
      <c r="F15" s="3"/>
      <c r="G15" s="112" t="s">
        <v>483</v>
      </c>
      <c r="H15" s="113"/>
      <c r="I15" s="114"/>
      <c r="J15" s="113"/>
      <c r="K15" s="114"/>
      <c r="L15" s="115">
        <f>L19+L129+L142</f>
        <v>234603.00000000003</v>
      </c>
    </row>
    <row r="16" spans="1:13">
      <c r="G16" s="116"/>
      <c r="H16" s="117"/>
      <c r="I16" s="116"/>
      <c r="J16" s="117"/>
      <c r="K16" s="116"/>
      <c r="L16" s="116"/>
    </row>
    <row r="17" spans="1:12">
      <c r="A17" s="19" t="s">
        <v>106</v>
      </c>
      <c r="B17" s="3"/>
      <c r="C17" s="3"/>
      <c r="D17" s="3"/>
      <c r="E17" s="3"/>
      <c r="F17" s="106"/>
      <c r="G17" s="116"/>
      <c r="H17" s="118"/>
      <c r="I17" s="21"/>
      <c r="J17" s="118"/>
      <c r="K17" s="21"/>
      <c r="L17" s="22"/>
    </row>
    <row r="18" spans="1:12">
      <c r="A18" s="19" t="s">
        <v>107</v>
      </c>
      <c r="B18" s="3"/>
      <c r="C18" s="3"/>
      <c r="D18" s="3"/>
      <c r="E18" s="3"/>
      <c r="F18" s="106"/>
      <c r="G18" s="116"/>
      <c r="H18" s="118"/>
      <c r="I18" s="21"/>
      <c r="J18" s="118"/>
      <c r="K18" s="21"/>
      <c r="L18" s="22"/>
    </row>
    <row r="19" spans="1:12">
      <c r="A19" s="19" t="s">
        <v>108</v>
      </c>
      <c r="B19" s="3"/>
      <c r="C19" s="3"/>
      <c r="D19" s="3"/>
      <c r="E19" s="3"/>
      <c r="F19" s="106"/>
      <c r="G19" s="119" t="s">
        <v>483</v>
      </c>
      <c r="H19" s="118" t="s">
        <v>109</v>
      </c>
      <c r="I19" s="21"/>
      <c r="J19" s="118"/>
      <c r="K19" s="21"/>
      <c r="L19" s="22">
        <f>L21+L44+L95+L107</f>
        <v>230003.00000000003</v>
      </c>
    </row>
    <row r="20" spans="1:12">
      <c r="A20" s="19" t="s">
        <v>110</v>
      </c>
      <c r="B20" s="3"/>
      <c r="C20" s="3"/>
      <c r="D20" s="3"/>
      <c r="E20" s="3"/>
      <c r="F20" s="106"/>
      <c r="G20" s="116"/>
      <c r="H20" s="118"/>
      <c r="I20" s="21"/>
      <c r="J20" s="118"/>
      <c r="K20" s="21"/>
      <c r="L20" s="22"/>
    </row>
    <row r="21" spans="1:12">
      <c r="A21" s="19" t="s">
        <v>111</v>
      </c>
      <c r="B21" s="3"/>
      <c r="C21" s="3"/>
      <c r="D21" s="3"/>
      <c r="E21" s="3"/>
      <c r="F21" s="106"/>
      <c r="G21" s="119" t="s">
        <v>483</v>
      </c>
      <c r="H21" s="120" t="s">
        <v>112</v>
      </c>
      <c r="I21" s="21"/>
      <c r="J21" s="118"/>
      <c r="K21" s="21"/>
      <c r="L21" s="22">
        <f>L22+L28+L33+L38</f>
        <v>49946.5</v>
      </c>
    </row>
    <row r="22" spans="1:12">
      <c r="A22" s="40" t="s">
        <v>113</v>
      </c>
      <c r="B22" s="75"/>
      <c r="C22" s="75"/>
      <c r="D22" s="75"/>
      <c r="E22" s="75"/>
      <c r="F22" s="121"/>
      <c r="G22" s="119" t="s">
        <v>483</v>
      </c>
      <c r="H22" s="122" t="s">
        <v>114</v>
      </c>
      <c r="I22" s="41" t="s">
        <v>115</v>
      </c>
      <c r="J22" s="122"/>
      <c r="K22" s="41"/>
      <c r="L22" s="42">
        <f>L23</f>
        <v>1799</v>
      </c>
    </row>
    <row r="23" spans="1:12">
      <c r="A23" s="40" t="s">
        <v>116</v>
      </c>
      <c r="B23" s="75"/>
      <c r="C23" s="75"/>
      <c r="D23" s="75"/>
      <c r="E23" s="75"/>
      <c r="F23" s="121"/>
      <c r="G23" s="119" t="s">
        <v>483</v>
      </c>
      <c r="H23" s="122" t="s">
        <v>114</v>
      </c>
      <c r="I23" s="41" t="s">
        <v>117</v>
      </c>
      <c r="J23" s="122"/>
      <c r="K23" s="41"/>
      <c r="L23" s="42">
        <f>L25</f>
        <v>1799</v>
      </c>
    </row>
    <row r="24" spans="1:12">
      <c r="A24" s="44" t="s">
        <v>118</v>
      </c>
      <c r="B24" s="25"/>
      <c r="C24" s="25"/>
      <c r="D24" s="25"/>
      <c r="E24" s="25"/>
      <c r="F24" s="123"/>
      <c r="G24" s="116"/>
      <c r="H24" s="124"/>
      <c r="I24" s="27"/>
      <c r="J24" s="124"/>
      <c r="K24" s="27"/>
      <c r="L24" s="28"/>
    </row>
    <row r="25" spans="1:12">
      <c r="A25" s="44" t="s">
        <v>119</v>
      </c>
      <c r="B25" s="25"/>
      <c r="C25" s="25"/>
      <c r="D25" s="25"/>
      <c r="E25" s="25"/>
      <c r="F25" s="123"/>
      <c r="G25" s="125" t="s">
        <v>483</v>
      </c>
      <c r="H25" s="124" t="s">
        <v>114</v>
      </c>
      <c r="I25" s="27" t="s">
        <v>120</v>
      </c>
      <c r="J25" s="124"/>
      <c r="K25" s="27"/>
      <c r="L25" s="28">
        <f>L26</f>
        <v>1799</v>
      </c>
    </row>
    <row r="26" spans="1:12">
      <c r="A26" s="44" t="s">
        <v>121</v>
      </c>
      <c r="B26" s="25"/>
      <c r="C26" s="25"/>
      <c r="D26" s="25"/>
      <c r="E26" s="25"/>
      <c r="F26" s="123"/>
      <c r="G26" s="125" t="s">
        <v>483</v>
      </c>
      <c r="H26" s="124" t="s">
        <v>114</v>
      </c>
      <c r="I26" s="27" t="s">
        <v>120</v>
      </c>
      <c r="J26" s="124" t="s">
        <v>122</v>
      </c>
      <c r="K26" s="27" t="s">
        <v>123</v>
      </c>
      <c r="L26" s="28">
        <v>1799</v>
      </c>
    </row>
    <row r="27" spans="1:12">
      <c r="A27" s="40" t="s">
        <v>124</v>
      </c>
      <c r="B27" s="75"/>
      <c r="C27" s="75"/>
      <c r="D27" s="75"/>
      <c r="E27" s="75"/>
      <c r="F27" s="121"/>
      <c r="G27" s="116"/>
      <c r="H27" s="122"/>
      <c r="I27" s="41"/>
      <c r="J27" s="122"/>
      <c r="K27" s="41"/>
      <c r="L27" s="42"/>
    </row>
    <row r="28" spans="1:12">
      <c r="A28" s="40" t="s">
        <v>125</v>
      </c>
      <c r="B28" s="75"/>
      <c r="C28" s="75"/>
      <c r="D28" s="75"/>
      <c r="E28" s="75"/>
      <c r="F28" s="121"/>
      <c r="G28" s="126" t="s">
        <v>483</v>
      </c>
      <c r="H28" s="122" t="s">
        <v>126</v>
      </c>
      <c r="I28" s="41" t="s">
        <v>115</v>
      </c>
      <c r="J28" s="122"/>
      <c r="K28" s="41"/>
      <c r="L28" s="42">
        <f>L29</f>
        <v>350</v>
      </c>
    </row>
    <row r="29" spans="1:12">
      <c r="A29" s="40" t="s">
        <v>116</v>
      </c>
      <c r="B29" s="75"/>
      <c r="C29" s="75"/>
      <c r="D29" s="75"/>
      <c r="E29" s="75"/>
      <c r="F29" s="121"/>
      <c r="G29" s="126" t="s">
        <v>483</v>
      </c>
      <c r="H29" s="122" t="s">
        <v>126</v>
      </c>
      <c r="I29" s="41" t="s">
        <v>117</v>
      </c>
      <c r="J29" s="122"/>
      <c r="K29" s="41"/>
      <c r="L29" s="42">
        <f>L30</f>
        <v>350</v>
      </c>
    </row>
    <row r="30" spans="1:12">
      <c r="A30" s="44" t="s">
        <v>127</v>
      </c>
      <c r="B30" s="75"/>
      <c r="C30" s="75"/>
      <c r="D30" s="75"/>
      <c r="E30" s="75"/>
      <c r="F30" s="121"/>
      <c r="G30" s="125" t="s">
        <v>483</v>
      </c>
      <c r="H30" s="124" t="s">
        <v>126</v>
      </c>
      <c r="I30" s="27" t="s">
        <v>128</v>
      </c>
      <c r="J30" s="124"/>
      <c r="K30" s="27"/>
      <c r="L30" s="28">
        <f>L31</f>
        <v>350</v>
      </c>
    </row>
    <row r="31" spans="1:12">
      <c r="A31" s="44" t="s">
        <v>121</v>
      </c>
      <c r="B31" s="75"/>
      <c r="C31" s="75"/>
      <c r="D31" s="75"/>
      <c r="E31" s="75"/>
      <c r="F31" s="121"/>
      <c r="G31" s="125" t="s">
        <v>483</v>
      </c>
      <c r="H31" s="124" t="s">
        <v>126</v>
      </c>
      <c r="I31" s="27" t="s">
        <v>128</v>
      </c>
      <c r="J31" s="124" t="s">
        <v>122</v>
      </c>
      <c r="K31" s="27" t="s">
        <v>123</v>
      </c>
      <c r="L31" s="28">
        <v>350</v>
      </c>
    </row>
    <row r="32" spans="1:12">
      <c r="A32" s="40" t="s">
        <v>129</v>
      </c>
      <c r="B32" s="75"/>
      <c r="C32" s="75"/>
      <c r="D32" s="75"/>
      <c r="E32" s="75"/>
      <c r="F32" s="121"/>
      <c r="G32" s="116"/>
      <c r="H32" s="122"/>
      <c r="I32" s="41"/>
      <c r="J32" s="122"/>
      <c r="K32" s="41"/>
      <c r="L32" s="42"/>
    </row>
    <row r="33" spans="1:12">
      <c r="A33" s="40" t="s">
        <v>130</v>
      </c>
      <c r="B33" s="75"/>
      <c r="C33" s="75"/>
      <c r="D33" s="75"/>
      <c r="E33" s="75"/>
      <c r="F33" s="121"/>
      <c r="G33" s="126" t="s">
        <v>483</v>
      </c>
      <c r="H33" s="122" t="s">
        <v>131</v>
      </c>
      <c r="I33" s="41" t="s">
        <v>115</v>
      </c>
      <c r="J33" s="122"/>
      <c r="K33" s="41"/>
      <c r="L33" s="42">
        <f>L34</f>
        <v>491</v>
      </c>
    </row>
    <row r="34" spans="1:12">
      <c r="A34" s="40" t="s">
        <v>116</v>
      </c>
      <c r="B34" s="75"/>
      <c r="C34" s="75"/>
      <c r="D34" s="75"/>
      <c r="E34" s="75"/>
      <c r="F34" s="121"/>
      <c r="G34" s="126" t="s">
        <v>483</v>
      </c>
      <c r="H34" s="122" t="s">
        <v>131</v>
      </c>
      <c r="I34" s="41" t="s">
        <v>117</v>
      </c>
      <c r="J34" s="122"/>
      <c r="K34" s="41"/>
      <c r="L34" s="42">
        <f>L35</f>
        <v>491</v>
      </c>
    </row>
    <row r="35" spans="1:12">
      <c r="A35" s="44" t="s">
        <v>127</v>
      </c>
      <c r="B35" s="75"/>
      <c r="C35" s="75"/>
      <c r="D35" s="75"/>
      <c r="E35" s="75"/>
      <c r="F35" s="121"/>
      <c r="G35" s="125" t="s">
        <v>483</v>
      </c>
      <c r="H35" s="124" t="s">
        <v>131</v>
      </c>
      <c r="I35" s="27" t="s">
        <v>128</v>
      </c>
      <c r="J35" s="124"/>
      <c r="K35" s="27"/>
      <c r="L35" s="28">
        <f>L36</f>
        <v>491</v>
      </c>
    </row>
    <row r="36" spans="1:12">
      <c r="A36" s="44" t="s">
        <v>121</v>
      </c>
      <c r="B36" s="75"/>
      <c r="C36" s="75"/>
      <c r="D36" s="75"/>
      <c r="E36" s="75"/>
      <c r="F36" s="121"/>
      <c r="G36" s="125" t="s">
        <v>483</v>
      </c>
      <c r="H36" s="124" t="s">
        <v>131</v>
      </c>
      <c r="I36" s="27" t="s">
        <v>128</v>
      </c>
      <c r="J36" s="124" t="s">
        <v>122</v>
      </c>
      <c r="K36" s="27" t="s">
        <v>123</v>
      </c>
      <c r="L36" s="28">
        <v>491</v>
      </c>
    </row>
    <row r="37" spans="1:12">
      <c r="A37" s="40" t="s">
        <v>132</v>
      </c>
      <c r="B37" s="75"/>
      <c r="C37" s="75"/>
      <c r="D37" s="75"/>
      <c r="E37" s="75"/>
      <c r="F37" s="121"/>
      <c r="G37" s="116"/>
      <c r="H37" s="122"/>
      <c r="I37" s="41"/>
      <c r="J37" s="122"/>
      <c r="K37" s="41"/>
      <c r="L37" s="42"/>
    </row>
    <row r="38" spans="1:12">
      <c r="A38" s="40" t="s">
        <v>133</v>
      </c>
      <c r="B38" s="75"/>
      <c r="C38" s="75"/>
      <c r="D38" s="75"/>
      <c r="E38" s="75"/>
      <c r="F38" s="121"/>
      <c r="G38" s="126" t="s">
        <v>483</v>
      </c>
      <c r="H38" s="122" t="s">
        <v>134</v>
      </c>
      <c r="I38" s="41" t="s">
        <v>115</v>
      </c>
      <c r="J38" s="122"/>
      <c r="K38" s="41"/>
      <c r="L38" s="42">
        <f>L39</f>
        <v>47306.5</v>
      </c>
    </row>
    <row r="39" spans="1:12">
      <c r="A39" s="40" t="s">
        <v>116</v>
      </c>
      <c r="B39" s="75"/>
      <c r="C39" s="75"/>
      <c r="D39" s="75"/>
      <c r="E39" s="75"/>
      <c r="F39" s="121"/>
      <c r="G39" s="126" t="s">
        <v>483</v>
      </c>
      <c r="H39" s="122" t="s">
        <v>135</v>
      </c>
      <c r="I39" s="41" t="s">
        <v>117</v>
      </c>
      <c r="J39" s="122"/>
      <c r="K39" s="41"/>
      <c r="L39" s="42">
        <f>L41</f>
        <v>47306.5</v>
      </c>
    </row>
    <row r="40" spans="1:12">
      <c r="A40" s="44" t="s">
        <v>118</v>
      </c>
      <c r="B40" s="75"/>
      <c r="C40" s="75"/>
      <c r="D40" s="75"/>
      <c r="E40" s="75"/>
      <c r="F40" s="121"/>
      <c r="G40" s="116"/>
      <c r="H40" s="122"/>
      <c r="I40" s="41"/>
      <c r="J40" s="122"/>
      <c r="K40" s="41"/>
      <c r="L40" s="42"/>
    </row>
    <row r="41" spans="1:12">
      <c r="A41" s="44" t="s">
        <v>119</v>
      </c>
      <c r="B41" s="75"/>
      <c r="C41" s="75"/>
      <c r="D41" s="75"/>
      <c r="E41" s="75"/>
      <c r="F41" s="121"/>
      <c r="G41" s="125" t="s">
        <v>483</v>
      </c>
      <c r="H41" s="124" t="s">
        <v>136</v>
      </c>
      <c r="I41" s="27" t="s">
        <v>120</v>
      </c>
      <c r="J41" s="124"/>
      <c r="K41" s="27"/>
      <c r="L41" s="28">
        <f>L42</f>
        <v>47306.5</v>
      </c>
    </row>
    <row r="42" spans="1:12">
      <c r="A42" s="44" t="s">
        <v>121</v>
      </c>
      <c r="B42" s="75"/>
      <c r="C42" s="75"/>
      <c r="D42" s="75"/>
      <c r="E42" s="75"/>
      <c r="F42" s="121"/>
      <c r="G42" s="125" t="s">
        <v>483</v>
      </c>
      <c r="H42" s="124" t="s">
        <v>136</v>
      </c>
      <c r="I42" s="27" t="s">
        <v>120</v>
      </c>
      <c r="J42" s="124" t="s">
        <v>122</v>
      </c>
      <c r="K42" s="27" t="s">
        <v>123</v>
      </c>
      <c r="L42" s="28">
        <v>47306.5</v>
      </c>
    </row>
    <row r="43" spans="1:12">
      <c r="A43" s="40" t="s">
        <v>137</v>
      </c>
      <c r="B43" s="25"/>
      <c r="C43" s="25"/>
      <c r="D43" s="25"/>
      <c r="E43" s="25"/>
      <c r="F43" s="123"/>
      <c r="G43" s="116"/>
      <c r="H43" s="124"/>
      <c r="I43" s="27"/>
      <c r="J43" s="124"/>
      <c r="K43" s="27"/>
      <c r="L43" s="28"/>
    </row>
    <row r="44" spans="1:12">
      <c r="A44" s="40" t="s">
        <v>138</v>
      </c>
      <c r="B44" s="25"/>
      <c r="C44" s="25"/>
      <c r="D44" s="25"/>
      <c r="E44" s="25"/>
      <c r="F44" s="123"/>
      <c r="G44" s="126" t="s">
        <v>483</v>
      </c>
      <c r="H44" s="122" t="s">
        <v>139</v>
      </c>
      <c r="I44" s="41"/>
      <c r="J44" s="122"/>
      <c r="K44" s="41"/>
      <c r="L44" s="42">
        <f>L45+L51+L56+L61+L70+L75+L82+L65+L89</f>
        <v>172274.2</v>
      </c>
    </row>
    <row r="45" spans="1:12">
      <c r="A45" s="40" t="s">
        <v>140</v>
      </c>
      <c r="B45" s="75"/>
      <c r="C45" s="75"/>
      <c r="D45" s="75"/>
      <c r="E45" s="75"/>
      <c r="F45" s="121"/>
      <c r="G45" s="126" t="s">
        <v>483</v>
      </c>
      <c r="H45" s="122" t="s">
        <v>141</v>
      </c>
      <c r="I45" s="41" t="s">
        <v>115</v>
      </c>
      <c r="J45" s="122"/>
      <c r="K45" s="41"/>
      <c r="L45" s="42">
        <f>L46</f>
        <v>8845.9</v>
      </c>
    </row>
    <row r="46" spans="1:12">
      <c r="A46" s="40" t="s">
        <v>116</v>
      </c>
      <c r="B46" s="75"/>
      <c r="C46" s="75"/>
      <c r="D46" s="75"/>
      <c r="E46" s="75"/>
      <c r="F46" s="121"/>
      <c r="G46" s="126" t="s">
        <v>483</v>
      </c>
      <c r="H46" s="122" t="s">
        <v>141</v>
      </c>
      <c r="I46" s="41" t="s">
        <v>117</v>
      </c>
      <c r="J46" s="122"/>
      <c r="K46" s="41"/>
      <c r="L46" s="42">
        <f>L48</f>
        <v>8845.9</v>
      </c>
    </row>
    <row r="47" spans="1:12">
      <c r="A47" s="44" t="s">
        <v>118</v>
      </c>
      <c r="B47" s="75"/>
      <c r="C47" s="75"/>
      <c r="D47" s="75"/>
      <c r="E47" s="75"/>
      <c r="F47" s="121"/>
      <c r="G47" s="116"/>
      <c r="H47" s="122"/>
      <c r="I47" s="41"/>
      <c r="J47" s="122"/>
      <c r="K47" s="41"/>
      <c r="L47" s="42"/>
    </row>
    <row r="48" spans="1:12">
      <c r="A48" s="44" t="s">
        <v>119</v>
      </c>
      <c r="B48" s="75"/>
      <c r="C48" s="75"/>
      <c r="D48" s="75"/>
      <c r="E48" s="75"/>
      <c r="F48" s="121"/>
      <c r="G48" s="125" t="s">
        <v>483</v>
      </c>
      <c r="H48" s="124" t="s">
        <v>141</v>
      </c>
      <c r="I48" s="27" t="s">
        <v>120</v>
      </c>
      <c r="J48" s="124"/>
      <c r="K48" s="27"/>
      <c r="L48" s="28">
        <f>L49</f>
        <v>8845.9</v>
      </c>
    </row>
    <row r="49" spans="1:12">
      <c r="A49" s="44" t="s">
        <v>49</v>
      </c>
      <c r="B49" s="75"/>
      <c r="C49" s="75"/>
      <c r="D49" s="75"/>
      <c r="E49" s="75"/>
      <c r="F49" s="121"/>
      <c r="G49" s="125" t="s">
        <v>483</v>
      </c>
      <c r="H49" s="124" t="s">
        <v>141</v>
      </c>
      <c r="I49" s="27" t="s">
        <v>120</v>
      </c>
      <c r="J49" s="124" t="s">
        <v>122</v>
      </c>
      <c r="K49" s="27" t="s">
        <v>142</v>
      </c>
      <c r="L49" s="28">
        <f>6265.8+1514+1537-470.9</f>
        <v>8845.9</v>
      </c>
    </row>
    <row r="50" spans="1:12">
      <c r="A50" s="40" t="s">
        <v>143</v>
      </c>
      <c r="B50" s="75"/>
      <c r="C50" s="75"/>
      <c r="D50" s="75"/>
      <c r="E50" s="75"/>
      <c r="F50" s="121"/>
      <c r="G50" s="116"/>
      <c r="H50" s="122"/>
      <c r="I50" s="41"/>
      <c r="J50" s="122"/>
      <c r="K50" s="41"/>
      <c r="L50" s="42"/>
    </row>
    <row r="51" spans="1:12">
      <c r="A51" s="40" t="s">
        <v>125</v>
      </c>
      <c r="B51" s="75"/>
      <c r="C51" s="75"/>
      <c r="D51" s="75"/>
      <c r="E51" s="75"/>
      <c r="F51" s="121"/>
      <c r="G51" s="126" t="s">
        <v>483</v>
      </c>
      <c r="H51" s="122" t="s">
        <v>144</v>
      </c>
      <c r="I51" s="41" t="s">
        <v>115</v>
      </c>
      <c r="J51" s="122"/>
      <c r="K51" s="41"/>
      <c r="L51" s="42">
        <f>L52</f>
        <v>595</v>
      </c>
    </row>
    <row r="52" spans="1:12">
      <c r="A52" s="40" t="s">
        <v>116</v>
      </c>
      <c r="B52" s="75"/>
      <c r="C52" s="75"/>
      <c r="D52" s="75"/>
      <c r="E52" s="75"/>
      <c r="F52" s="121"/>
      <c r="G52" s="126" t="s">
        <v>483</v>
      </c>
      <c r="H52" s="122" t="s">
        <v>144</v>
      </c>
      <c r="I52" s="41" t="s">
        <v>117</v>
      </c>
      <c r="J52" s="122"/>
      <c r="K52" s="41"/>
      <c r="L52" s="42">
        <f>L53</f>
        <v>595</v>
      </c>
    </row>
    <row r="53" spans="1:12">
      <c r="A53" s="44" t="s">
        <v>127</v>
      </c>
      <c r="B53" s="75"/>
      <c r="C53" s="75"/>
      <c r="D53" s="75"/>
      <c r="E53" s="75"/>
      <c r="F53" s="121"/>
      <c r="G53" s="125" t="s">
        <v>483</v>
      </c>
      <c r="H53" s="124" t="s">
        <v>144</v>
      </c>
      <c r="I53" s="27" t="s">
        <v>128</v>
      </c>
      <c r="J53" s="124"/>
      <c r="K53" s="27"/>
      <c r="L53" s="28">
        <f>L54</f>
        <v>595</v>
      </c>
    </row>
    <row r="54" spans="1:12">
      <c r="A54" s="44" t="s">
        <v>49</v>
      </c>
      <c r="B54" s="75"/>
      <c r="C54" s="75"/>
      <c r="D54" s="75"/>
      <c r="E54" s="75"/>
      <c r="F54" s="121"/>
      <c r="G54" s="125" t="s">
        <v>483</v>
      </c>
      <c r="H54" s="124" t="s">
        <v>144</v>
      </c>
      <c r="I54" s="27" t="s">
        <v>128</v>
      </c>
      <c r="J54" s="124" t="s">
        <v>122</v>
      </c>
      <c r="K54" s="27" t="s">
        <v>142</v>
      </c>
      <c r="L54" s="28">
        <v>595</v>
      </c>
    </row>
    <row r="55" spans="1:12">
      <c r="A55" s="40" t="s">
        <v>145</v>
      </c>
      <c r="B55" s="75"/>
      <c r="C55" s="75"/>
      <c r="D55" s="75"/>
      <c r="E55" s="75"/>
      <c r="F55" s="121"/>
      <c r="G55" s="116"/>
      <c r="H55" s="122"/>
      <c r="I55" s="41"/>
      <c r="J55" s="122"/>
      <c r="K55" s="41"/>
      <c r="L55" s="42"/>
    </row>
    <row r="56" spans="1:12">
      <c r="A56" s="40" t="s">
        <v>125</v>
      </c>
      <c r="B56" s="75"/>
      <c r="C56" s="75"/>
      <c r="D56" s="75"/>
      <c r="E56" s="75"/>
      <c r="F56" s="121"/>
      <c r="G56" s="126" t="s">
        <v>483</v>
      </c>
      <c r="H56" s="122" t="s">
        <v>146</v>
      </c>
      <c r="I56" s="41" t="s">
        <v>115</v>
      </c>
      <c r="J56" s="122"/>
      <c r="K56" s="41"/>
      <c r="L56" s="42">
        <f>L57</f>
        <v>855</v>
      </c>
    </row>
    <row r="57" spans="1:12">
      <c r="A57" s="40" t="s">
        <v>116</v>
      </c>
      <c r="B57" s="75"/>
      <c r="C57" s="75"/>
      <c r="D57" s="75"/>
      <c r="E57" s="75"/>
      <c r="F57" s="121"/>
      <c r="G57" s="126" t="s">
        <v>483</v>
      </c>
      <c r="H57" s="122" t="s">
        <v>146</v>
      </c>
      <c r="I57" s="41" t="s">
        <v>117</v>
      </c>
      <c r="J57" s="122"/>
      <c r="K57" s="41"/>
      <c r="L57" s="42">
        <f>L58</f>
        <v>855</v>
      </c>
    </row>
    <row r="58" spans="1:12">
      <c r="A58" s="44" t="s">
        <v>127</v>
      </c>
      <c r="B58" s="75"/>
      <c r="C58" s="75"/>
      <c r="D58" s="75"/>
      <c r="E58" s="75"/>
      <c r="F58" s="121"/>
      <c r="G58" s="125" t="s">
        <v>483</v>
      </c>
      <c r="H58" s="124" t="s">
        <v>146</v>
      </c>
      <c r="I58" s="27" t="s">
        <v>128</v>
      </c>
      <c r="J58" s="124"/>
      <c r="K58" s="27"/>
      <c r="L58" s="28">
        <f>L59</f>
        <v>855</v>
      </c>
    </row>
    <row r="59" spans="1:12">
      <c r="A59" s="44" t="s">
        <v>49</v>
      </c>
      <c r="B59" s="75"/>
      <c r="C59" s="75"/>
      <c r="D59" s="75"/>
      <c r="E59" s="75"/>
      <c r="F59" s="121"/>
      <c r="G59" s="125" t="s">
        <v>483</v>
      </c>
      <c r="H59" s="124" t="s">
        <v>146</v>
      </c>
      <c r="I59" s="27" t="s">
        <v>128</v>
      </c>
      <c r="J59" s="124" t="s">
        <v>122</v>
      </c>
      <c r="K59" s="27" t="s">
        <v>142</v>
      </c>
      <c r="L59" s="28">
        <v>855</v>
      </c>
    </row>
    <row r="60" spans="1:12">
      <c r="A60" s="40" t="s">
        <v>147</v>
      </c>
      <c r="B60" s="75"/>
      <c r="C60" s="75"/>
      <c r="D60" s="75"/>
      <c r="E60" s="75"/>
      <c r="F60" s="121"/>
      <c r="G60" s="116"/>
      <c r="H60" s="122"/>
      <c r="I60" s="41"/>
      <c r="J60" s="122"/>
      <c r="K60" s="41"/>
      <c r="L60" s="42"/>
    </row>
    <row r="61" spans="1:12">
      <c r="A61" s="40" t="s">
        <v>148</v>
      </c>
      <c r="B61" s="75"/>
      <c r="C61" s="75"/>
      <c r="D61" s="75"/>
      <c r="E61" s="75"/>
      <c r="F61" s="121"/>
      <c r="G61" s="126" t="s">
        <v>483</v>
      </c>
      <c r="H61" s="122" t="s">
        <v>149</v>
      </c>
      <c r="I61" s="41" t="s">
        <v>115</v>
      </c>
      <c r="J61" s="122"/>
      <c r="K61" s="41"/>
      <c r="L61" s="42">
        <f>L62</f>
        <v>150</v>
      </c>
    </row>
    <row r="62" spans="1:12">
      <c r="A62" s="40" t="s">
        <v>116</v>
      </c>
      <c r="B62" s="75"/>
      <c r="C62" s="75"/>
      <c r="D62" s="75"/>
      <c r="E62" s="75"/>
      <c r="F62" s="121"/>
      <c r="G62" s="126" t="s">
        <v>483</v>
      </c>
      <c r="H62" s="122" t="s">
        <v>149</v>
      </c>
      <c r="I62" s="41" t="s">
        <v>117</v>
      </c>
      <c r="J62" s="122"/>
      <c r="K62" s="41"/>
      <c r="L62" s="42">
        <f>L63</f>
        <v>150</v>
      </c>
    </row>
    <row r="63" spans="1:12">
      <c r="A63" s="44" t="s">
        <v>127</v>
      </c>
      <c r="B63" s="75"/>
      <c r="C63" s="75"/>
      <c r="D63" s="75"/>
      <c r="E63" s="75"/>
      <c r="F63" s="121"/>
      <c r="G63" s="125" t="s">
        <v>483</v>
      </c>
      <c r="H63" s="124" t="s">
        <v>149</v>
      </c>
      <c r="I63" s="27" t="s">
        <v>128</v>
      </c>
      <c r="J63" s="124"/>
      <c r="K63" s="27"/>
      <c r="L63" s="28">
        <f>L64</f>
        <v>150</v>
      </c>
    </row>
    <row r="64" spans="1:12">
      <c r="A64" s="44" t="s">
        <v>49</v>
      </c>
      <c r="B64" s="75"/>
      <c r="C64" s="75"/>
      <c r="D64" s="75"/>
      <c r="E64" s="75"/>
      <c r="F64" s="121"/>
      <c r="G64" s="125" t="s">
        <v>483</v>
      </c>
      <c r="H64" s="124" t="s">
        <v>149</v>
      </c>
      <c r="I64" s="27" t="s">
        <v>128</v>
      </c>
      <c r="J64" s="124" t="s">
        <v>122</v>
      </c>
      <c r="K64" s="27" t="s">
        <v>142</v>
      </c>
      <c r="L64" s="28">
        <v>150</v>
      </c>
    </row>
    <row r="65" spans="1:12">
      <c r="A65" s="40" t="s">
        <v>150</v>
      </c>
      <c r="B65" s="75"/>
      <c r="C65" s="75"/>
      <c r="D65" s="75"/>
      <c r="E65" s="75"/>
      <c r="F65" s="121"/>
      <c r="G65" s="126" t="s">
        <v>483</v>
      </c>
      <c r="H65" s="122" t="s">
        <v>151</v>
      </c>
      <c r="I65" s="41" t="s">
        <v>115</v>
      </c>
      <c r="J65" s="122"/>
      <c r="K65" s="41"/>
      <c r="L65" s="42">
        <f>L66</f>
        <v>295</v>
      </c>
    </row>
    <row r="66" spans="1:12">
      <c r="A66" s="40" t="s">
        <v>116</v>
      </c>
      <c r="B66" s="75"/>
      <c r="C66" s="75"/>
      <c r="D66" s="75"/>
      <c r="E66" s="75"/>
      <c r="F66" s="121"/>
      <c r="G66" s="126" t="s">
        <v>483</v>
      </c>
      <c r="H66" s="122" t="s">
        <v>151</v>
      </c>
      <c r="I66" s="41" t="s">
        <v>117</v>
      </c>
      <c r="J66" s="122"/>
      <c r="K66" s="41"/>
      <c r="L66" s="42">
        <f>L67</f>
        <v>295</v>
      </c>
    </row>
    <row r="67" spans="1:12">
      <c r="A67" s="44" t="s">
        <v>127</v>
      </c>
      <c r="B67" s="75"/>
      <c r="C67" s="75"/>
      <c r="D67" s="75"/>
      <c r="E67" s="75"/>
      <c r="F67" s="121"/>
      <c r="G67" s="125" t="s">
        <v>483</v>
      </c>
      <c r="H67" s="124" t="s">
        <v>151</v>
      </c>
      <c r="I67" s="27" t="s">
        <v>128</v>
      </c>
      <c r="J67" s="124"/>
      <c r="K67" s="27"/>
      <c r="L67" s="28">
        <f>L68</f>
        <v>295</v>
      </c>
    </row>
    <row r="68" spans="1:12">
      <c r="A68" s="44" t="s">
        <v>49</v>
      </c>
      <c r="B68" s="75"/>
      <c r="C68" s="75"/>
      <c r="D68" s="75"/>
      <c r="E68" s="75"/>
      <c r="F68" s="121"/>
      <c r="G68" s="125" t="s">
        <v>483</v>
      </c>
      <c r="H68" s="124" t="s">
        <v>151</v>
      </c>
      <c r="I68" s="27" t="s">
        <v>128</v>
      </c>
      <c r="J68" s="124" t="s">
        <v>122</v>
      </c>
      <c r="K68" s="27" t="s">
        <v>142</v>
      </c>
      <c r="L68" s="28">
        <v>295</v>
      </c>
    </row>
    <row r="69" spans="1:12">
      <c r="A69" s="40" t="s">
        <v>152</v>
      </c>
      <c r="B69" s="75"/>
      <c r="C69" s="75"/>
      <c r="D69" s="75"/>
      <c r="E69" s="75"/>
      <c r="F69" s="121"/>
      <c r="G69" s="116"/>
      <c r="H69" s="122"/>
      <c r="I69" s="41"/>
      <c r="J69" s="122"/>
      <c r="K69" s="41"/>
      <c r="L69" s="42"/>
    </row>
    <row r="70" spans="1:12">
      <c r="A70" s="40" t="s">
        <v>153</v>
      </c>
      <c r="B70" s="75"/>
      <c r="C70" s="75"/>
      <c r="D70" s="75"/>
      <c r="E70" s="75"/>
      <c r="F70" s="121"/>
      <c r="G70" s="126" t="s">
        <v>483</v>
      </c>
      <c r="H70" s="122" t="s">
        <v>154</v>
      </c>
      <c r="I70" s="41" t="s">
        <v>115</v>
      </c>
      <c r="J70" s="122"/>
      <c r="K70" s="41"/>
      <c r="L70" s="42">
        <f>L71</f>
        <v>68</v>
      </c>
    </row>
    <row r="71" spans="1:12">
      <c r="A71" s="40" t="s">
        <v>116</v>
      </c>
      <c r="B71" s="75"/>
      <c r="C71" s="75"/>
      <c r="D71" s="75"/>
      <c r="E71" s="75"/>
      <c r="F71" s="121"/>
      <c r="G71" s="126" t="s">
        <v>483</v>
      </c>
      <c r="H71" s="122" t="s">
        <v>154</v>
      </c>
      <c r="I71" s="41" t="s">
        <v>117</v>
      </c>
      <c r="J71" s="122"/>
      <c r="K71" s="41"/>
      <c r="L71" s="42">
        <f>L72</f>
        <v>68</v>
      </c>
    </row>
    <row r="72" spans="1:12">
      <c r="A72" s="44" t="s">
        <v>127</v>
      </c>
      <c r="B72" s="25"/>
      <c r="C72" s="25"/>
      <c r="D72" s="25"/>
      <c r="E72" s="25"/>
      <c r="F72" s="123"/>
      <c r="G72" s="125" t="s">
        <v>483</v>
      </c>
      <c r="H72" s="124" t="s">
        <v>154</v>
      </c>
      <c r="I72" s="27" t="s">
        <v>128</v>
      </c>
      <c r="J72" s="124"/>
      <c r="K72" s="27"/>
      <c r="L72" s="28">
        <f>L73</f>
        <v>68</v>
      </c>
    </row>
    <row r="73" spans="1:12">
      <c r="A73" s="44" t="s">
        <v>49</v>
      </c>
      <c r="B73" s="25"/>
      <c r="C73" s="25"/>
      <c r="D73" s="25"/>
      <c r="E73" s="25"/>
      <c r="F73" s="123"/>
      <c r="G73" s="125" t="s">
        <v>483</v>
      </c>
      <c r="H73" s="124" t="s">
        <v>154</v>
      </c>
      <c r="I73" s="27" t="s">
        <v>128</v>
      </c>
      <c r="J73" s="124" t="s">
        <v>122</v>
      </c>
      <c r="K73" s="27" t="s">
        <v>142</v>
      </c>
      <c r="L73" s="28">
        <v>68</v>
      </c>
    </row>
    <row r="74" spans="1:12">
      <c r="A74" s="40" t="s">
        <v>155</v>
      </c>
      <c r="B74" s="25"/>
      <c r="C74" s="25"/>
      <c r="D74" s="25"/>
      <c r="E74" s="25"/>
      <c r="F74" s="123"/>
      <c r="G74" s="116"/>
      <c r="H74" s="124"/>
      <c r="I74" s="27"/>
      <c r="J74" s="124"/>
      <c r="K74" s="27"/>
      <c r="L74" s="28"/>
    </row>
    <row r="75" spans="1:12">
      <c r="A75" s="40" t="s">
        <v>156</v>
      </c>
      <c r="B75" s="25"/>
      <c r="C75" s="25"/>
      <c r="D75" s="25"/>
      <c r="E75" s="25"/>
      <c r="F75" s="123"/>
      <c r="G75" s="126" t="s">
        <v>483</v>
      </c>
      <c r="H75" s="122" t="s">
        <v>157</v>
      </c>
      <c r="I75" s="41" t="s">
        <v>115</v>
      </c>
      <c r="J75" s="122"/>
      <c r="K75" s="41"/>
      <c r="L75" s="42">
        <f>L76</f>
        <v>1000</v>
      </c>
    </row>
    <row r="76" spans="1:12">
      <c r="A76" s="40" t="s">
        <v>116</v>
      </c>
      <c r="B76" s="25"/>
      <c r="C76" s="25"/>
      <c r="D76" s="25"/>
      <c r="E76" s="25"/>
      <c r="F76" s="123"/>
      <c r="G76" s="126" t="s">
        <v>483</v>
      </c>
      <c r="H76" s="122" t="s">
        <v>157</v>
      </c>
      <c r="I76" s="41" t="s">
        <v>117</v>
      </c>
      <c r="J76" s="122"/>
      <c r="K76" s="41"/>
      <c r="L76" s="42">
        <f>L78</f>
        <v>1000</v>
      </c>
    </row>
    <row r="77" spans="1:12">
      <c r="A77" s="44" t="s">
        <v>118</v>
      </c>
      <c r="B77" s="25"/>
      <c r="C77" s="25"/>
      <c r="D77" s="25"/>
      <c r="E77" s="25"/>
      <c r="F77" s="123"/>
      <c r="G77" s="116"/>
      <c r="H77" s="122"/>
      <c r="I77" s="41"/>
      <c r="J77" s="122"/>
      <c r="K77" s="41"/>
      <c r="L77" s="42"/>
    </row>
    <row r="78" spans="1:12">
      <c r="A78" s="44" t="s">
        <v>119</v>
      </c>
      <c r="B78" s="25"/>
      <c r="C78" s="25"/>
      <c r="D78" s="25"/>
      <c r="E78" s="25"/>
      <c r="F78" s="123"/>
      <c r="G78" s="125" t="s">
        <v>483</v>
      </c>
      <c r="H78" s="124" t="s">
        <v>157</v>
      </c>
      <c r="I78" s="27" t="s">
        <v>120</v>
      </c>
      <c r="J78" s="124"/>
      <c r="K78" s="27"/>
      <c r="L78" s="28">
        <f>L79</f>
        <v>1000</v>
      </c>
    </row>
    <row r="79" spans="1:12">
      <c r="A79" s="44" t="s">
        <v>49</v>
      </c>
      <c r="B79" s="25"/>
      <c r="C79" s="25"/>
      <c r="D79" s="25"/>
      <c r="E79" s="25"/>
      <c r="F79" s="123"/>
      <c r="G79" s="125" t="s">
        <v>483</v>
      </c>
      <c r="H79" s="124" t="s">
        <v>157</v>
      </c>
      <c r="I79" s="27" t="s">
        <v>120</v>
      </c>
      <c r="J79" s="124" t="s">
        <v>122</v>
      </c>
      <c r="K79" s="27" t="s">
        <v>142</v>
      </c>
      <c r="L79" s="28">
        <v>1000</v>
      </c>
    </row>
    <row r="80" spans="1:12">
      <c r="A80" s="40" t="s">
        <v>132</v>
      </c>
      <c r="B80" s="25"/>
      <c r="C80" s="25"/>
      <c r="D80" s="25"/>
      <c r="E80" s="25"/>
      <c r="F80" s="123"/>
      <c r="G80" s="116"/>
      <c r="H80" s="122"/>
      <c r="I80" s="41"/>
      <c r="J80" s="122"/>
      <c r="K80" s="41"/>
      <c r="L80" s="42"/>
    </row>
    <row r="81" spans="1:12">
      <c r="A81" s="40" t="s">
        <v>158</v>
      </c>
      <c r="B81" s="25"/>
      <c r="C81" s="25"/>
      <c r="D81" s="25"/>
      <c r="E81" s="25"/>
      <c r="F81" s="123"/>
      <c r="G81" s="116"/>
      <c r="H81" s="122"/>
      <c r="I81" s="41"/>
      <c r="J81" s="122"/>
      <c r="K81" s="41"/>
      <c r="L81" s="42"/>
    </row>
    <row r="82" spans="1:12">
      <c r="A82" s="40" t="s">
        <v>159</v>
      </c>
      <c r="B82" s="25"/>
      <c r="C82" s="25"/>
      <c r="D82" s="25"/>
      <c r="E82" s="25"/>
      <c r="F82" s="123"/>
      <c r="G82" s="126" t="s">
        <v>483</v>
      </c>
      <c r="H82" s="122" t="s">
        <v>139</v>
      </c>
      <c r="I82" s="41" t="s">
        <v>115</v>
      </c>
      <c r="J82" s="122"/>
      <c r="K82" s="41"/>
      <c r="L82" s="42">
        <f>L83</f>
        <v>149039.1</v>
      </c>
    </row>
    <row r="83" spans="1:12">
      <c r="A83" s="40" t="s">
        <v>116</v>
      </c>
      <c r="B83" s="25"/>
      <c r="C83" s="25"/>
      <c r="D83" s="25"/>
      <c r="E83" s="25"/>
      <c r="F83" s="123"/>
      <c r="G83" s="126" t="s">
        <v>483</v>
      </c>
      <c r="H83" s="122" t="s">
        <v>160</v>
      </c>
      <c r="I83" s="41" t="s">
        <v>117</v>
      </c>
      <c r="J83" s="122"/>
      <c r="K83" s="41"/>
      <c r="L83" s="42">
        <f>L85</f>
        <v>149039.1</v>
      </c>
    </row>
    <row r="84" spans="1:12">
      <c r="A84" s="44" t="s">
        <v>118</v>
      </c>
      <c r="B84" s="25"/>
      <c r="C84" s="25"/>
      <c r="D84" s="25"/>
      <c r="E84" s="25"/>
      <c r="F84" s="123"/>
      <c r="G84" s="116"/>
      <c r="H84" s="122"/>
      <c r="I84" s="41"/>
      <c r="J84" s="122"/>
      <c r="K84" s="41"/>
      <c r="L84" s="42"/>
    </row>
    <row r="85" spans="1:12">
      <c r="A85" s="44" t="s">
        <v>119</v>
      </c>
      <c r="B85" s="25"/>
      <c r="C85" s="25"/>
      <c r="D85" s="25"/>
      <c r="E85" s="25"/>
      <c r="F85" s="123"/>
      <c r="G85" s="125" t="s">
        <v>483</v>
      </c>
      <c r="H85" s="124" t="s">
        <v>160</v>
      </c>
      <c r="I85" s="27" t="s">
        <v>120</v>
      </c>
      <c r="J85" s="124"/>
      <c r="K85" s="27"/>
      <c r="L85" s="28">
        <f>L86</f>
        <v>149039.1</v>
      </c>
    </row>
    <row r="86" spans="1:12">
      <c r="A86" s="44" t="s">
        <v>49</v>
      </c>
      <c r="B86" s="25"/>
      <c r="C86" s="25"/>
      <c r="D86" s="25"/>
      <c r="E86" s="25"/>
      <c r="F86" s="123"/>
      <c r="G86" s="125" t="s">
        <v>483</v>
      </c>
      <c r="H86" s="124" t="s">
        <v>160</v>
      </c>
      <c r="I86" s="27" t="s">
        <v>120</v>
      </c>
      <c r="J86" s="124" t="s">
        <v>122</v>
      </c>
      <c r="K86" s="27" t="s">
        <v>142</v>
      </c>
      <c r="L86" s="28">
        <v>149039.1</v>
      </c>
    </row>
    <row r="87" spans="1:12">
      <c r="A87" s="40" t="s">
        <v>161</v>
      </c>
      <c r="B87" s="25"/>
      <c r="C87" s="25"/>
      <c r="D87" s="25"/>
      <c r="E87" s="25"/>
      <c r="F87" s="123"/>
      <c r="G87" s="116"/>
      <c r="H87" s="124"/>
      <c r="I87" s="27"/>
      <c r="J87" s="124"/>
      <c r="K87" s="27"/>
      <c r="L87" s="42"/>
    </row>
    <row r="88" spans="1:12">
      <c r="A88" s="40" t="s">
        <v>162</v>
      </c>
      <c r="B88" s="75"/>
      <c r="C88" s="75"/>
      <c r="D88" s="75"/>
      <c r="E88" s="75"/>
      <c r="F88" s="121"/>
      <c r="G88" s="116"/>
      <c r="H88" s="122"/>
      <c r="I88" s="41"/>
      <c r="J88" s="122"/>
      <c r="K88" s="41"/>
      <c r="L88" s="42"/>
    </row>
    <row r="89" spans="1:12">
      <c r="A89" s="40" t="s">
        <v>163</v>
      </c>
      <c r="B89" s="75"/>
      <c r="C89" s="75"/>
      <c r="D89" s="75"/>
      <c r="E89" s="75"/>
      <c r="F89" s="121"/>
      <c r="G89" s="126" t="s">
        <v>483</v>
      </c>
      <c r="H89" s="122" t="s">
        <v>164</v>
      </c>
      <c r="I89" s="41" t="s">
        <v>115</v>
      </c>
      <c r="J89" s="122"/>
      <c r="K89" s="41"/>
      <c r="L89" s="42">
        <f>L90</f>
        <v>11426.2</v>
      </c>
    </row>
    <row r="90" spans="1:12">
      <c r="A90" s="40" t="s">
        <v>116</v>
      </c>
      <c r="B90" s="75"/>
      <c r="C90" s="75"/>
      <c r="D90" s="75"/>
      <c r="E90" s="75"/>
      <c r="F90" s="121"/>
      <c r="G90" s="126" t="s">
        <v>483</v>
      </c>
      <c r="H90" s="122" t="s">
        <v>164</v>
      </c>
      <c r="I90" s="41" t="s">
        <v>117</v>
      </c>
      <c r="J90" s="122"/>
      <c r="K90" s="41"/>
      <c r="L90" s="42">
        <f>L92</f>
        <v>11426.2</v>
      </c>
    </row>
    <row r="91" spans="1:12">
      <c r="A91" s="44" t="s">
        <v>118</v>
      </c>
      <c r="B91" s="25"/>
      <c r="C91" s="25"/>
      <c r="D91" s="25"/>
      <c r="E91" s="25"/>
      <c r="F91" s="123"/>
      <c r="G91" s="116"/>
      <c r="H91" s="124"/>
      <c r="I91" s="27"/>
      <c r="J91" s="124"/>
      <c r="K91" s="27"/>
      <c r="L91" s="42"/>
    </row>
    <row r="92" spans="1:12">
      <c r="A92" s="44" t="s">
        <v>119</v>
      </c>
      <c r="B92" s="25"/>
      <c r="C92" s="25"/>
      <c r="D92" s="25"/>
      <c r="E92" s="25"/>
      <c r="F92" s="123"/>
      <c r="G92" s="125" t="s">
        <v>483</v>
      </c>
      <c r="H92" s="124" t="s">
        <v>164</v>
      </c>
      <c r="I92" s="27" t="s">
        <v>120</v>
      </c>
      <c r="J92" s="124"/>
      <c r="K92" s="27"/>
      <c r="L92" s="28">
        <f>L93</f>
        <v>11426.2</v>
      </c>
    </row>
    <row r="93" spans="1:12">
      <c r="A93" s="44" t="s">
        <v>165</v>
      </c>
      <c r="B93" s="25"/>
      <c r="C93" s="25"/>
      <c r="D93" s="25"/>
      <c r="E93" s="25"/>
      <c r="F93" s="123"/>
      <c r="G93" s="125" t="s">
        <v>483</v>
      </c>
      <c r="H93" s="124" t="s">
        <v>164</v>
      </c>
      <c r="I93" s="27" t="s">
        <v>120</v>
      </c>
      <c r="J93" s="124" t="s">
        <v>122</v>
      </c>
      <c r="K93" s="27" t="s">
        <v>142</v>
      </c>
      <c r="L93" s="28">
        <v>11426.2</v>
      </c>
    </row>
    <row r="94" spans="1:12">
      <c r="A94" s="40" t="s">
        <v>166</v>
      </c>
      <c r="B94" s="3"/>
      <c r="C94" s="3"/>
      <c r="D94" s="3"/>
      <c r="E94" s="3"/>
      <c r="F94" s="106"/>
      <c r="G94" s="116"/>
      <c r="H94" s="118"/>
      <c r="I94" s="21"/>
      <c r="J94" s="118"/>
      <c r="K94" s="21"/>
      <c r="L94" s="22"/>
    </row>
    <row r="95" spans="1:12">
      <c r="A95" s="40" t="s">
        <v>167</v>
      </c>
      <c r="B95" s="4"/>
      <c r="C95" s="4"/>
      <c r="D95" s="4"/>
      <c r="E95" s="4"/>
      <c r="F95" s="10"/>
      <c r="G95" s="126" t="s">
        <v>483</v>
      </c>
      <c r="H95" s="107" t="s">
        <v>168</v>
      </c>
      <c r="I95" s="32"/>
      <c r="J95" s="107"/>
      <c r="K95" s="32"/>
      <c r="L95" s="33">
        <f>L96+L101</f>
        <v>2231.1</v>
      </c>
    </row>
    <row r="96" spans="1:12">
      <c r="A96" s="40" t="s">
        <v>169</v>
      </c>
      <c r="B96" s="4"/>
      <c r="C96" s="4"/>
      <c r="D96" s="4"/>
      <c r="E96" s="4"/>
      <c r="F96" s="10"/>
      <c r="G96" s="126" t="s">
        <v>483</v>
      </c>
      <c r="H96" s="122" t="s">
        <v>170</v>
      </c>
      <c r="I96" s="41" t="s">
        <v>115</v>
      </c>
      <c r="J96" s="122"/>
      <c r="K96" s="41"/>
      <c r="L96" s="42">
        <f>L97</f>
        <v>111.6</v>
      </c>
    </row>
    <row r="97" spans="1:12">
      <c r="A97" s="40" t="s">
        <v>116</v>
      </c>
      <c r="B97" s="4"/>
      <c r="C97" s="4"/>
      <c r="D97" s="4"/>
      <c r="E97" s="4"/>
      <c r="F97" s="10"/>
      <c r="G97" s="126" t="s">
        <v>483</v>
      </c>
      <c r="H97" s="122" t="s">
        <v>170</v>
      </c>
      <c r="I97" s="41" t="s">
        <v>117</v>
      </c>
      <c r="J97" s="122"/>
      <c r="K97" s="41"/>
      <c r="L97" s="42">
        <f>L99</f>
        <v>111.6</v>
      </c>
    </row>
    <row r="98" spans="1:12">
      <c r="A98" s="44" t="s">
        <v>118</v>
      </c>
      <c r="B98" s="4"/>
      <c r="C98" s="4"/>
      <c r="D98" s="4"/>
      <c r="E98" s="4"/>
      <c r="F98" s="10"/>
      <c r="G98" s="116"/>
      <c r="H98" s="107"/>
      <c r="I98" s="32"/>
      <c r="J98" s="107"/>
      <c r="K98" s="32"/>
      <c r="L98" s="33"/>
    </row>
    <row r="99" spans="1:12">
      <c r="A99" s="44" t="s">
        <v>119</v>
      </c>
      <c r="B99" s="4"/>
      <c r="C99" s="4"/>
      <c r="D99" s="4"/>
      <c r="E99" s="4"/>
      <c r="F99" s="10"/>
      <c r="G99" s="125" t="s">
        <v>483</v>
      </c>
      <c r="H99" s="124" t="s">
        <v>170</v>
      </c>
      <c r="I99" s="27" t="s">
        <v>120</v>
      </c>
      <c r="J99" s="124"/>
      <c r="K99" s="27"/>
      <c r="L99" s="28">
        <f>L100</f>
        <v>111.6</v>
      </c>
    </row>
    <row r="100" spans="1:12">
      <c r="A100" s="44" t="s">
        <v>51</v>
      </c>
      <c r="B100" s="4"/>
      <c r="C100" s="4"/>
      <c r="D100" s="4"/>
      <c r="E100" s="4"/>
      <c r="F100" s="10"/>
      <c r="G100" s="125" t="s">
        <v>483</v>
      </c>
      <c r="H100" s="124" t="s">
        <v>170</v>
      </c>
      <c r="I100" s="27" t="s">
        <v>120</v>
      </c>
      <c r="J100" s="124" t="s">
        <v>122</v>
      </c>
      <c r="K100" s="27" t="s">
        <v>122</v>
      </c>
      <c r="L100" s="28">
        <v>111.6</v>
      </c>
    </row>
    <row r="101" spans="1:12">
      <c r="A101" s="40" t="s">
        <v>171</v>
      </c>
      <c r="B101" s="4"/>
      <c r="C101" s="4"/>
      <c r="D101" s="4"/>
      <c r="E101" s="4"/>
      <c r="F101" s="10"/>
      <c r="G101" s="126" t="s">
        <v>483</v>
      </c>
      <c r="H101" s="122" t="s">
        <v>172</v>
      </c>
      <c r="I101" s="41" t="s">
        <v>115</v>
      </c>
      <c r="J101" s="122"/>
      <c r="K101" s="41"/>
      <c r="L101" s="42" t="str">
        <f>L102</f>
        <v>2119,5</v>
      </c>
    </row>
    <row r="102" spans="1:12">
      <c r="A102" s="40" t="s">
        <v>116</v>
      </c>
      <c r="B102" s="4"/>
      <c r="C102" s="4"/>
      <c r="D102" s="4"/>
      <c r="E102" s="4"/>
      <c r="F102" s="10"/>
      <c r="G102" s="126" t="s">
        <v>483</v>
      </c>
      <c r="H102" s="122" t="s">
        <v>172</v>
      </c>
      <c r="I102" s="41" t="s">
        <v>117</v>
      </c>
      <c r="J102" s="122"/>
      <c r="K102" s="41"/>
      <c r="L102" s="42" t="str">
        <f>L104</f>
        <v>2119,5</v>
      </c>
    </row>
    <row r="103" spans="1:12">
      <c r="A103" s="44" t="s">
        <v>118</v>
      </c>
      <c r="B103" s="4"/>
      <c r="C103" s="4"/>
      <c r="D103" s="4"/>
      <c r="E103" s="4"/>
      <c r="F103" s="10"/>
      <c r="G103" s="116"/>
      <c r="H103" s="122"/>
      <c r="I103" s="41"/>
      <c r="J103" s="122"/>
      <c r="K103" s="41"/>
      <c r="L103" s="42"/>
    </row>
    <row r="104" spans="1:12">
      <c r="A104" s="44" t="s">
        <v>119</v>
      </c>
      <c r="B104" s="4"/>
      <c r="C104" s="4"/>
      <c r="D104" s="4"/>
      <c r="E104" s="4"/>
      <c r="F104" s="10"/>
      <c r="G104" s="125" t="s">
        <v>483</v>
      </c>
      <c r="H104" s="124" t="s">
        <v>172</v>
      </c>
      <c r="I104" s="27" t="s">
        <v>120</v>
      </c>
      <c r="J104" s="124"/>
      <c r="K104" s="27"/>
      <c r="L104" s="27" t="s">
        <v>173</v>
      </c>
    </row>
    <row r="105" spans="1:12">
      <c r="A105" s="44" t="s">
        <v>51</v>
      </c>
      <c r="B105" s="4"/>
      <c r="C105" s="4"/>
      <c r="D105" s="4"/>
      <c r="E105" s="4"/>
      <c r="F105" s="10"/>
      <c r="G105" s="125" t="s">
        <v>483</v>
      </c>
      <c r="H105" s="124" t="s">
        <v>172</v>
      </c>
      <c r="I105" s="27" t="s">
        <v>120</v>
      </c>
      <c r="J105" s="124" t="s">
        <v>122</v>
      </c>
      <c r="K105" s="27" t="s">
        <v>122</v>
      </c>
      <c r="L105" s="27" t="s">
        <v>173</v>
      </c>
    </row>
    <row r="106" spans="1:12">
      <c r="A106" s="40" t="s">
        <v>174</v>
      </c>
      <c r="B106" s="4"/>
      <c r="C106" s="4"/>
      <c r="D106" s="4"/>
      <c r="E106" s="4"/>
      <c r="F106" s="10"/>
      <c r="G106" s="116"/>
      <c r="H106" s="122"/>
      <c r="I106" s="41"/>
      <c r="J106" s="122"/>
      <c r="K106" s="41"/>
      <c r="L106" s="42"/>
    </row>
    <row r="107" spans="1:12">
      <c r="A107" s="40" t="s">
        <v>175</v>
      </c>
      <c r="B107" s="4"/>
      <c r="C107" s="4"/>
      <c r="D107" s="4"/>
      <c r="E107" s="4"/>
      <c r="F107" s="10"/>
      <c r="G107" s="126" t="s">
        <v>483</v>
      </c>
      <c r="H107" s="122" t="s">
        <v>176</v>
      </c>
      <c r="I107" s="41"/>
      <c r="J107" s="122"/>
      <c r="K107" s="41"/>
      <c r="L107" s="42">
        <f>L109+L117</f>
        <v>5551.2</v>
      </c>
    </row>
    <row r="108" spans="1:12">
      <c r="A108" s="40" t="s">
        <v>177</v>
      </c>
      <c r="B108" s="4"/>
      <c r="C108" s="4"/>
      <c r="D108" s="4"/>
      <c r="E108" s="4"/>
      <c r="F108" s="10"/>
      <c r="G108" s="116"/>
      <c r="H108" s="122"/>
      <c r="I108" s="41"/>
      <c r="J108" s="122"/>
      <c r="K108" s="41"/>
      <c r="L108" s="42"/>
    </row>
    <row r="109" spans="1:12">
      <c r="A109" s="40" t="s">
        <v>175</v>
      </c>
      <c r="B109" s="4"/>
      <c r="C109" s="4"/>
      <c r="D109" s="4"/>
      <c r="E109" s="4"/>
      <c r="F109" s="10"/>
      <c r="G109" s="126" t="s">
        <v>483</v>
      </c>
      <c r="H109" s="122" t="s">
        <v>178</v>
      </c>
      <c r="I109" s="41"/>
      <c r="J109" s="122"/>
      <c r="K109" s="41"/>
      <c r="L109" s="42">
        <f>L111</f>
        <v>615</v>
      </c>
    </row>
    <row r="110" spans="1:12">
      <c r="A110" s="40" t="s">
        <v>179</v>
      </c>
      <c r="B110" s="4"/>
      <c r="C110" s="4"/>
      <c r="D110" s="4"/>
      <c r="E110" s="4"/>
      <c r="F110" s="10"/>
      <c r="G110" s="116"/>
      <c r="H110" s="107"/>
      <c r="I110" s="32"/>
      <c r="J110" s="107"/>
      <c r="K110" s="41"/>
      <c r="L110" s="42"/>
    </row>
    <row r="111" spans="1:12">
      <c r="A111" s="40" t="s">
        <v>180</v>
      </c>
      <c r="B111" s="4"/>
      <c r="C111" s="4"/>
      <c r="D111" s="4"/>
      <c r="E111" s="4"/>
      <c r="F111" s="10"/>
      <c r="G111" s="126" t="s">
        <v>483</v>
      </c>
      <c r="H111" s="107" t="s">
        <v>178</v>
      </c>
      <c r="I111" s="32" t="s">
        <v>181</v>
      </c>
      <c r="J111" s="107"/>
      <c r="K111" s="41"/>
      <c r="L111" s="42">
        <f>L112</f>
        <v>615</v>
      </c>
    </row>
    <row r="112" spans="1:12">
      <c r="A112" s="40" t="s">
        <v>182</v>
      </c>
      <c r="B112" s="4"/>
      <c r="C112" s="4"/>
      <c r="D112" s="4"/>
      <c r="E112" s="4"/>
      <c r="F112" s="10"/>
      <c r="G112" s="126" t="s">
        <v>483</v>
      </c>
      <c r="H112" s="107" t="s">
        <v>178</v>
      </c>
      <c r="I112" s="32" t="s">
        <v>183</v>
      </c>
      <c r="J112" s="107"/>
      <c r="K112" s="41"/>
      <c r="L112" s="42">
        <f>L113</f>
        <v>615</v>
      </c>
    </row>
    <row r="113" spans="1:12">
      <c r="A113" s="44" t="s">
        <v>184</v>
      </c>
      <c r="B113" s="35"/>
      <c r="C113" s="35"/>
      <c r="D113" s="35"/>
      <c r="E113" s="35"/>
      <c r="F113" s="127"/>
      <c r="G113" s="125" t="s">
        <v>483</v>
      </c>
      <c r="H113" s="128" t="s">
        <v>178</v>
      </c>
      <c r="I113" s="37" t="s">
        <v>185</v>
      </c>
      <c r="J113" s="128"/>
      <c r="K113" s="27"/>
      <c r="L113" s="28">
        <f>L114</f>
        <v>615</v>
      </c>
    </row>
    <row r="114" spans="1:12">
      <c r="A114" s="44" t="s">
        <v>53</v>
      </c>
      <c r="B114" s="35"/>
      <c r="C114" s="35"/>
      <c r="D114" s="35"/>
      <c r="E114" s="35"/>
      <c r="F114" s="127"/>
      <c r="G114" s="125" t="s">
        <v>483</v>
      </c>
      <c r="H114" s="128" t="s">
        <v>178</v>
      </c>
      <c r="I114" s="37" t="s">
        <v>185</v>
      </c>
      <c r="J114" s="128" t="s">
        <v>122</v>
      </c>
      <c r="K114" s="27" t="s">
        <v>186</v>
      </c>
      <c r="L114" s="28">
        <v>615</v>
      </c>
    </row>
    <row r="115" spans="1:12">
      <c r="A115" s="40" t="s">
        <v>187</v>
      </c>
      <c r="B115" s="4"/>
      <c r="C115" s="4"/>
      <c r="D115" s="4"/>
      <c r="E115" s="4"/>
      <c r="F115" s="10"/>
      <c r="G115" s="116"/>
      <c r="H115" s="107"/>
      <c r="I115" s="32"/>
      <c r="J115" s="107"/>
      <c r="K115" s="41"/>
      <c r="L115" s="42"/>
    </row>
    <row r="116" spans="1:12">
      <c r="A116" s="40" t="s">
        <v>188</v>
      </c>
      <c r="B116" s="4"/>
      <c r="C116" s="4"/>
      <c r="D116" s="4"/>
      <c r="E116" s="4"/>
      <c r="F116" s="10"/>
      <c r="G116" s="116"/>
      <c r="H116" s="107"/>
      <c r="I116" s="32"/>
      <c r="J116" s="107"/>
      <c r="K116" s="41"/>
      <c r="L116" s="42"/>
    </row>
    <row r="117" spans="1:12">
      <c r="A117" s="40" t="s">
        <v>189</v>
      </c>
      <c r="B117" s="4"/>
      <c r="C117" s="4"/>
      <c r="D117" s="4"/>
      <c r="E117" s="4"/>
      <c r="F117" s="10"/>
      <c r="G117" s="126" t="s">
        <v>483</v>
      </c>
      <c r="H117" s="107" t="s">
        <v>190</v>
      </c>
      <c r="I117" s="32"/>
      <c r="J117" s="107"/>
      <c r="K117" s="41"/>
      <c r="L117" s="33">
        <f>L119+L123</f>
        <v>4936.2</v>
      </c>
    </row>
    <row r="118" spans="1:12">
      <c r="A118" s="40" t="s">
        <v>179</v>
      </c>
      <c r="B118" s="75"/>
      <c r="C118" s="75"/>
      <c r="D118" s="75"/>
      <c r="E118" s="75"/>
      <c r="F118" s="121"/>
      <c r="G118" s="116"/>
      <c r="H118" s="122"/>
      <c r="I118" s="41"/>
      <c r="J118" s="122"/>
      <c r="K118" s="41"/>
      <c r="L118" s="42"/>
    </row>
    <row r="119" spans="1:12">
      <c r="A119" s="40" t="s">
        <v>180</v>
      </c>
      <c r="B119" s="75"/>
      <c r="C119" s="75"/>
      <c r="D119" s="75"/>
      <c r="E119" s="75"/>
      <c r="F119" s="121"/>
      <c r="G119" s="126" t="s">
        <v>483</v>
      </c>
      <c r="H119" s="122" t="s">
        <v>191</v>
      </c>
      <c r="I119" s="41" t="s">
        <v>181</v>
      </c>
      <c r="J119" s="122"/>
      <c r="K119" s="41"/>
      <c r="L119" s="42">
        <f>L120</f>
        <v>3777.4</v>
      </c>
    </row>
    <row r="120" spans="1:12">
      <c r="A120" s="40" t="s">
        <v>192</v>
      </c>
      <c r="B120" s="4"/>
      <c r="C120" s="4"/>
      <c r="D120" s="4"/>
      <c r="E120" s="4"/>
      <c r="F120" s="10"/>
      <c r="G120" s="126" t="s">
        <v>483</v>
      </c>
      <c r="H120" s="107" t="s">
        <v>191</v>
      </c>
      <c r="I120" s="32" t="s">
        <v>193</v>
      </c>
      <c r="J120" s="107"/>
      <c r="K120" s="32"/>
      <c r="L120" s="33">
        <f>L121</f>
        <v>3777.4</v>
      </c>
    </row>
    <row r="121" spans="1:12">
      <c r="A121" s="44" t="s">
        <v>184</v>
      </c>
      <c r="B121" s="35"/>
      <c r="C121" s="35"/>
      <c r="D121" s="35"/>
      <c r="E121" s="35"/>
      <c r="F121" s="127"/>
      <c r="G121" s="125" t="s">
        <v>483</v>
      </c>
      <c r="H121" s="128" t="s">
        <v>191</v>
      </c>
      <c r="I121" s="37" t="s">
        <v>194</v>
      </c>
      <c r="J121" s="128"/>
      <c r="K121" s="37"/>
      <c r="L121" s="38">
        <f>L122</f>
        <v>3777.4</v>
      </c>
    </row>
    <row r="122" spans="1:12">
      <c r="A122" s="44" t="s">
        <v>53</v>
      </c>
      <c r="B122" s="35"/>
      <c r="C122" s="35"/>
      <c r="D122" s="35"/>
      <c r="E122" s="35"/>
      <c r="F122" s="127"/>
      <c r="G122" s="125" t="s">
        <v>483</v>
      </c>
      <c r="H122" s="128" t="s">
        <v>191</v>
      </c>
      <c r="I122" s="37" t="s">
        <v>194</v>
      </c>
      <c r="J122" s="128" t="s">
        <v>122</v>
      </c>
      <c r="K122" s="37" t="s">
        <v>186</v>
      </c>
      <c r="L122" s="38">
        <v>3777.4</v>
      </c>
    </row>
    <row r="123" spans="1:12">
      <c r="A123" s="40" t="s">
        <v>195</v>
      </c>
      <c r="B123" s="75"/>
      <c r="C123" s="75"/>
      <c r="D123" s="75"/>
      <c r="E123" s="75"/>
      <c r="F123" s="121"/>
      <c r="G123" s="126" t="s">
        <v>483</v>
      </c>
      <c r="H123" s="122" t="s">
        <v>191</v>
      </c>
      <c r="I123" s="41" t="s">
        <v>196</v>
      </c>
      <c r="J123" s="122"/>
      <c r="K123" s="41"/>
      <c r="L123" s="42">
        <f>L124</f>
        <v>1158.8</v>
      </c>
    </row>
    <row r="124" spans="1:12">
      <c r="A124" s="40" t="s">
        <v>197</v>
      </c>
      <c r="B124" s="75"/>
      <c r="C124" s="75"/>
      <c r="D124" s="75"/>
      <c r="E124" s="75"/>
      <c r="F124" s="121"/>
      <c r="G124" s="126" t="s">
        <v>483</v>
      </c>
      <c r="H124" s="107" t="s">
        <v>191</v>
      </c>
      <c r="I124" s="32" t="s">
        <v>198</v>
      </c>
      <c r="J124" s="107"/>
      <c r="K124" s="32"/>
      <c r="L124" s="42">
        <f>L125</f>
        <v>1158.8</v>
      </c>
    </row>
    <row r="125" spans="1:12">
      <c r="A125" s="44" t="s">
        <v>199</v>
      </c>
      <c r="B125" s="25"/>
      <c r="C125" s="25"/>
      <c r="D125" s="25"/>
      <c r="E125" s="25"/>
      <c r="F125" s="123"/>
      <c r="G125" s="125" t="s">
        <v>483</v>
      </c>
      <c r="H125" s="128" t="s">
        <v>191</v>
      </c>
      <c r="I125" s="37" t="s">
        <v>200</v>
      </c>
      <c r="J125" s="128"/>
      <c r="K125" s="37"/>
      <c r="L125" s="28">
        <f>L126</f>
        <v>1158.8</v>
      </c>
    </row>
    <row r="126" spans="1:12">
      <c r="A126" s="44" t="s">
        <v>53</v>
      </c>
      <c r="B126" s="25"/>
      <c r="C126" s="25"/>
      <c r="D126" s="25"/>
      <c r="E126" s="25"/>
      <c r="F126" s="123"/>
      <c r="G126" s="125" t="s">
        <v>483</v>
      </c>
      <c r="H126" s="128" t="s">
        <v>191</v>
      </c>
      <c r="I126" s="37" t="s">
        <v>200</v>
      </c>
      <c r="J126" s="128" t="s">
        <v>122</v>
      </c>
      <c r="K126" s="37" t="s">
        <v>186</v>
      </c>
      <c r="L126" s="28">
        <v>1158.8</v>
      </c>
    </row>
    <row r="127" spans="1:12">
      <c r="A127" s="40" t="s">
        <v>201</v>
      </c>
      <c r="B127" s="4"/>
      <c r="C127" s="4"/>
      <c r="D127" s="4"/>
      <c r="E127" s="4"/>
      <c r="G127" s="116"/>
      <c r="H127" s="129"/>
      <c r="I127" s="91"/>
      <c r="J127" s="129"/>
      <c r="K127" s="91"/>
      <c r="L127" s="84"/>
    </row>
    <row r="128" spans="1:12">
      <c r="A128" s="40" t="s">
        <v>294</v>
      </c>
      <c r="B128" s="4"/>
      <c r="C128" s="4"/>
      <c r="D128" s="4"/>
      <c r="E128" s="4"/>
      <c r="G128" s="116"/>
      <c r="H128" s="129"/>
      <c r="I128" s="91"/>
      <c r="J128" s="129"/>
      <c r="K128" s="91"/>
      <c r="L128" s="84"/>
    </row>
    <row r="129" spans="1:12">
      <c r="A129" s="40" t="s">
        <v>295</v>
      </c>
      <c r="B129" s="4"/>
      <c r="C129" s="4"/>
      <c r="D129" s="4"/>
      <c r="E129" s="4"/>
      <c r="G129" s="126" t="s">
        <v>483</v>
      </c>
      <c r="H129" s="129" t="s">
        <v>296</v>
      </c>
      <c r="I129" s="91"/>
      <c r="J129" s="129"/>
      <c r="K129" s="41"/>
      <c r="L129" s="84">
        <f>L135+L130</f>
        <v>1185</v>
      </c>
    </row>
    <row r="130" spans="1:12">
      <c r="A130" s="40" t="s">
        <v>297</v>
      </c>
      <c r="B130" s="4"/>
      <c r="C130" s="4"/>
      <c r="D130" s="4"/>
      <c r="E130" s="4"/>
      <c r="G130" s="126" t="s">
        <v>483</v>
      </c>
      <c r="H130" s="129" t="s">
        <v>298</v>
      </c>
      <c r="I130" s="91" t="s">
        <v>115</v>
      </c>
      <c r="J130" s="129"/>
      <c r="K130" s="41"/>
      <c r="L130" s="84">
        <f>L131</f>
        <v>1095</v>
      </c>
    </row>
    <row r="131" spans="1:12">
      <c r="A131" s="40" t="s">
        <v>116</v>
      </c>
      <c r="B131" s="4"/>
      <c r="C131" s="4"/>
      <c r="D131" s="4"/>
      <c r="E131" s="4"/>
      <c r="G131" s="126" t="s">
        <v>483</v>
      </c>
      <c r="H131" s="129" t="s">
        <v>299</v>
      </c>
      <c r="I131" s="91" t="s">
        <v>117</v>
      </c>
      <c r="J131" s="129"/>
      <c r="K131" s="41"/>
      <c r="L131" s="84">
        <f>L133</f>
        <v>1095</v>
      </c>
    </row>
    <row r="132" spans="1:12">
      <c r="A132" s="44" t="s">
        <v>118</v>
      </c>
      <c r="B132" s="4"/>
      <c r="C132" s="4"/>
      <c r="D132" s="4"/>
      <c r="E132" s="4"/>
      <c r="G132" s="116"/>
      <c r="H132" s="128"/>
      <c r="I132" s="37"/>
      <c r="J132" s="128"/>
      <c r="K132" s="27"/>
      <c r="L132" s="84"/>
    </row>
    <row r="133" spans="1:12">
      <c r="A133" s="44" t="s">
        <v>119</v>
      </c>
      <c r="B133" s="4"/>
      <c r="C133" s="4"/>
      <c r="D133" s="4"/>
      <c r="E133" s="4"/>
      <c r="G133" s="125" t="s">
        <v>483</v>
      </c>
      <c r="H133" s="128" t="s">
        <v>299</v>
      </c>
      <c r="I133" s="37" t="s">
        <v>300</v>
      </c>
      <c r="J133" s="128"/>
      <c r="K133" s="27"/>
      <c r="L133" s="38">
        <f>L134</f>
        <v>1095</v>
      </c>
    </row>
    <row r="134" spans="1:12">
      <c r="A134" s="44" t="s">
        <v>49</v>
      </c>
      <c r="B134" s="4"/>
      <c r="C134" s="4"/>
      <c r="D134" s="4"/>
      <c r="E134" s="4"/>
      <c r="G134" s="125" t="s">
        <v>483</v>
      </c>
      <c r="H134" s="128" t="s">
        <v>299</v>
      </c>
      <c r="I134" s="37" t="s">
        <v>300</v>
      </c>
      <c r="J134" s="128" t="s">
        <v>122</v>
      </c>
      <c r="K134" s="27" t="s">
        <v>142</v>
      </c>
      <c r="L134" s="38">
        <f>1400-305</f>
        <v>1095</v>
      </c>
    </row>
    <row r="135" spans="1:12">
      <c r="A135" s="40" t="s">
        <v>301</v>
      </c>
      <c r="B135" s="4"/>
      <c r="C135" s="4"/>
      <c r="D135" s="4"/>
      <c r="E135" s="4"/>
      <c r="G135" s="126" t="s">
        <v>483</v>
      </c>
      <c r="H135" s="129" t="s">
        <v>298</v>
      </c>
      <c r="I135" s="91" t="s">
        <v>115</v>
      </c>
      <c r="J135" s="129"/>
      <c r="K135" s="41"/>
      <c r="L135" s="84">
        <f>L136</f>
        <v>90</v>
      </c>
    </row>
    <row r="136" spans="1:12">
      <c r="A136" s="40" t="s">
        <v>116</v>
      </c>
      <c r="B136" s="4"/>
      <c r="C136" s="4"/>
      <c r="D136" s="4"/>
      <c r="E136" s="4"/>
      <c r="G136" s="126" t="s">
        <v>483</v>
      </c>
      <c r="H136" s="129" t="s">
        <v>302</v>
      </c>
      <c r="I136" s="91" t="s">
        <v>117</v>
      </c>
      <c r="J136" s="129"/>
      <c r="K136" s="41"/>
      <c r="L136" s="84">
        <f>L138</f>
        <v>90</v>
      </c>
    </row>
    <row r="137" spans="1:12">
      <c r="A137" s="44" t="s">
        <v>118</v>
      </c>
      <c r="B137" s="4"/>
      <c r="C137" s="4"/>
      <c r="D137" s="4"/>
      <c r="E137" s="4"/>
      <c r="G137" s="116"/>
      <c r="H137" s="128"/>
      <c r="I137" s="37"/>
      <c r="J137" s="128"/>
      <c r="K137" s="27"/>
      <c r="L137" s="84"/>
    </row>
    <row r="138" spans="1:12">
      <c r="A138" s="44" t="s">
        <v>119</v>
      </c>
      <c r="B138" s="4"/>
      <c r="C138" s="4"/>
      <c r="D138" s="4"/>
      <c r="E138" s="4"/>
      <c r="G138" s="125" t="s">
        <v>483</v>
      </c>
      <c r="H138" s="128" t="s">
        <v>302</v>
      </c>
      <c r="I138" s="37" t="s">
        <v>300</v>
      </c>
      <c r="J138" s="128"/>
      <c r="K138" s="27"/>
      <c r="L138" s="38">
        <f>L139</f>
        <v>90</v>
      </c>
    </row>
    <row r="139" spans="1:12">
      <c r="A139" s="44" t="s">
        <v>165</v>
      </c>
      <c r="B139" s="4"/>
      <c r="C139" s="4"/>
      <c r="D139" s="4"/>
      <c r="E139" s="4"/>
      <c r="G139" s="125" t="s">
        <v>483</v>
      </c>
      <c r="H139" s="128" t="s">
        <v>302</v>
      </c>
      <c r="I139" s="37" t="s">
        <v>300</v>
      </c>
      <c r="J139" s="128" t="s">
        <v>122</v>
      </c>
      <c r="K139" s="27" t="s">
        <v>142</v>
      </c>
      <c r="L139" s="38">
        <v>90</v>
      </c>
    </row>
    <row r="140" spans="1:12">
      <c r="A140" s="40" t="s">
        <v>201</v>
      </c>
      <c r="B140" s="75"/>
      <c r="C140" s="75"/>
      <c r="D140" s="75"/>
      <c r="E140" s="75"/>
      <c r="F140" s="121"/>
      <c r="G140" s="116"/>
      <c r="H140" s="117"/>
      <c r="I140" s="116"/>
      <c r="J140" s="117"/>
      <c r="K140" s="116"/>
      <c r="L140" s="116"/>
    </row>
    <row r="141" spans="1:12">
      <c r="A141" s="40" t="s">
        <v>249</v>
      </c>
      <c r="B141" s="75"/>
      <c r="C141" s="75"/>
      <c r="D141" s="75"/>
      <c r="E141" s="75"/>
      <c r="F141" s="121"/>
      <c r="G141" s="116"/>
      <c r="H141" s="117"/>
      <c r="I141" s="116"/>
      <c r="J141" s="117"/>
      <c r="K141" s="116"/>
      <c r="L141" s="116"/>
    </row>
    <row r="142" spans="1:12">
      <c r="A142" s="40" t="s">
        <v>484</v>
      </c>
      <c r="B142" s="75"/>
      <c r="C142" s="75"/>
      <c r="D142" s="75"/>
      <c r="E142" s="75"/>
      <c r="F142" s="121"/>
      <c r="G142" s="126" t="s">
        <v>483</v>
      </c>
      <c r="H142" s="122" t="s">
        <v>251</v>
      </c>
      <c r="I142" s="116"/>
      <c r="J142" s="117"/>
      <c r="K142" s="116"/>
      <c r="L142" s="130">
        <f>L144</f>
        <v>3415</v>
      </c>
    </row>
    <row r="143" spans="1:12">
      <c r="A143" s="40" t="s">
        <v>291</v>
      </c>
      <c r="B143" s="4"/>
      <c r="C143" s="4"/>
      <c r="D143" s="49"/>
      <c r="E143" s="49"/>
      <c r="F143" s="131"/>
      <c r="G143" s="116"/>
      <c r="H143" s="132"/>
      <c r="I143" s="37"/>
      <c r="J143" s="118"/>
      <c r="K143" s="21"/>
      <c r="L143" s="33"/>
    </row>
    <row r="144" spans="1:12">
      <c r="A144" s="40" t="s">
        <v>292</v>
      </c>
      <c r="B144" s="4"/>
      <c r="C144" s="4"/>
      <c r="D144" s="49"/>
      <c r="E144" s="49"/>
      <c r="F144" s="131"/>
      <c r="G144" s="126" t="s">
        <v>483</v>
      </c>
      <c r="H144" s="118" t="s">
        <v>293</v>
      </c>
      <c r="I144" s="21"/>
      <c r="J144" s="118"/>
      <c r="K144" s="21"/>
      <c r="L144" s="33">
        <f>L145</f>
        <v>3415</v>
      </c>
    </row>
    <row r="145" spans="1:12">
      <c r="A145" s="40" t="s">
        <v>252</v>
      </c>
      <c r="B145" s="75"/>
      <c r="C145" s="75"/>
      <c r="D145" s="75"/>
      <c r="E145" s="75"/>
      <c r="F145" s="121"/>
      <c r="G145" s="126" t="s">
        <v>483</v>
      </c>
      <c r="H145" s="118" t="s">
        <v>293</v>
      </c>
      <c r="I145" s="32" t="s">
        <v>115</v>
      </c>
      <c r="J145" s="133"/>
      <c r="K145" s="89"/>
      <c r="L145" s="42">
        <f>L147</f>
        <v>3415</v>
      </c>
    </row>
    <row r="146" spans="1:12">
      <c r="A146" s="40" t="s">
        <v>255</v>
      </c>
      <c r="B146" s="25"/>
      <c r="C146" s="25"/>
      <c r="D146" s="25"/>
      <c r="E146" s="25"/>
      <c r="F146" s="123"/>
      <c r="G146" s="116"/>
      <c r="H146" s="133"/>
      <c r="I146" s="32"/>
      <c r="J146" s="133"/>
      <c r="K146" s="89"/>
      <c r="L146" s="42"/>
    </row>
    <row r="147" spans="1:12">
      <c r="A147" s="40" t="s">
        <v>256</v>
      </c>
      <c r="B147" s="25"/>
      <c r="C147" s="25"/>
      <c r="D147" s="25"/>
      <c r="E147" s="25"/>
      <c r="F147" s="123"/>
      <c r="G147" s="126" t="s">
        <v>483</v>
      </c>
      <c r="H147" s="118" t="s">
        <v>293</v>
      </c>
      <c r="I147" s="32" t="s">
        <v>117</v>
      </c>
      <c r="J147" s="133"/>
      <c r="K147" s="89"/>
      <c r="L147" s="42">
        <f>L149</f>
        <v>3415</v>
      </c>
    </row>
    <row r="148" spans="1:12">
      <c r="A148" s="30" t="s">
        <v>259</v>
      </c>
      <c r="B148" s="75"/>
      <c r="C148" s="75"/>
      <c r="D148" s="75"/>
      <c r="E148" s="75"/>
      <c r="F148" s="121"/>
      <c r="G148" s="116"/>
      <c r="H148" s="122"/>
      <c r="I148" s="32"/>
      <c r="J148" s="122"/>
      <c r="K148" s="41"/>
      <c r="L148" s="42"/>
    </row>
    <row r="149" spans="1:12">
      <c r="A149" s="30" t="s">
        <v>260</v>
      </c>
      <c r="B149" s="75"/>
      <c r="C149" s="75"/>
      <c r="D149" s="75"/>
      <c r="E149" s="75"/>
      <c r="F149" s="121"/>
      <c r="G149" s="125" t="s">
        <v>483</v>
      </c>
      <c r="H149" s="124" t="s">
        <v>293</v>
      </c>
      <c r="I149" s="37" t="s">
        <v>128</v>
      </c>
      <c r="J149" s="124"/>
      <c r="K149" s="27"/>
      <c r="L149" s="28">
        <f>L150</f>
        <v>3415</v>
      </c>
    </row>
    <row r="150" spans="1:12">
      <c r="A150" s="30" t="s">
        <v>49</v>
      </c>
      <c r="B150" s="75"/>
      <c r="C150" s="75"/>
      <c r="D150" s="75"/>
      <c r="E150" s="75"/>
      <c r="F150" s="121"/>
      <c r="G150" s="125" t="s">
        <v>483</v>
      </c>
      <c r="H150" s="124" t="s">
        <v>293</v>
      </c>
      <c r="I150" s="37" t="s">
        <v>128</v>
      </c>
      <c r="J150" s="124" t="s">
        <v>263</v>
      </c>
      <c r="K150" s="27" t="s">
        <v>264</v>
      </c>
      <c r="L150" s="28">
        <v>3415</v>
      </c>
    </row>
    <row r="151" spans="1:12">
      <c r="G151" s="116"/>
      <c r="I151" s="116"/>
      <c r="K151" s="116"/>
      <c r="L151" s="116"/>
    </row>
    <row r="152" spans="1:12">
      <c r="A152" s="40" t="s">
        <v>485</v>
      </c>
      <c r="B152" s="4"/>
      <c r="C152" s="4"/>
      <c r="D152" s="4"/>
      <c r="E152" s="4"/>
      <c r="F152" s="10"/>
      <c r="G152" s="134" t="s">
        <v>486</v>
      </c>
      <c r="I152" s="116"/>
      <c r="K152" s="116"/>
      <c r="L152" s="130">
        <f>L155</f>
        <v>8460.2000000000007</v>
      </c>
    </row>
    <row r="153" spans="1:12">
      <c r="G153" s="116"/>
      <c r="I153" s="116"/>
      <c r="K153" s="116"/>
      <c r="L153" s="116"/>
    </row>
    <row r="154" spans="1:12">
      <c r="A154" s="40" t="s">
        <v>201</v>
      </c>
      <c r="B154" s="75"/>
      <c r="C154" s="75"/>
      <c r="D154" s="75"/>
      <c r="E154" s="75"/>
      <c r="F154" s="121"/>
      <c r="G154" s="116"/>
      <c r="H154" s="122"/>
      <c r="I154" s="41"/>
      <c r="J154" s="122"/>
      <c r="K154" s="41"/>
      <c r="L154" s="42"/>
    </row>
    <row r="155" spans="1:12">
      <c r="A155" s="40" t="s">
        <v>207</v>
      </c>
      <c r="B155" s="75"/>
      <c r="C155" s="75"/>
      <c r="D155" s="75"/>
      <c r="E155" s="75"/>
      <c r="F155" s="121"/>
      <c r="G155" s="134" t="s">
        <v>486</v>
      </c>
      <c r="H155" s="122" t="s">
        <v>208</v>
      </c>
      <c r="I155" s="41"/>
      <c r="J155" s="122"/>
      <c r="K155" s="41"/>
      <c r="L155" s="42">
        <f>L157+L186+L193</f>
        <v>8460.2000000000007</v>
      </c>
    </row>
    <row r="156" spans="1:12">
      <c r="A156" s="40" t="s">
        <v>209</v>
      </c>
      <c r="B156" s="75"/>
      <c r="C156" s="75"/>
      <c r="D156" s="75"/>
      <c r="E156" s="75"/>
      <c r="F156" s="121"/>
      <c r="G156" s="116"/>
      <c r="H156" s="122"/>
      <c r="I156" s="41"/>
      <c r="J156" s="122"/>
      <c r="K156" s="41"/>
      <c r="L156" s="42"/>
    </row>
    <row r="157" spans="1:12">
      <c r="A157" s="40" t="s">
        <v>210</v>
      </c>
      <c r="B157" s="75"/>
      <c r="C157" s="75"/>
      <c r="D157" s="75"/>
      <c r="E157" s="75"/>
      <c r="F157" s="121"/>
      <c r="G157" s="134" t="s">
        <v>486</v>
      </c>
      <c r="H157" s="122" t="s">
        <v>211</v>
      </c>
      <c r="I157" s="41"/>
      <c r="J157" s="122"/>
      <c r="K157" s="41"/>
      <c r="L157" s="42">
        <f>L158+L164+L179</f>
        <v>4327.9000000000005</v>
      </c>
    </row>
    <row r="158" spans="1:12">
      <c r="A158" s="40" t="s">
        <v>212</v>
      </c>
      <c r="B158" s="4"/>
      <c r="C158" s="4"/>
      <c r="D158" s="4"/>
      <c r="E158" s="4"/>
      <c r="F158" s="10"/>
      <c r="G158" s="134" t="s">
        <v>486</v>
      </c>
      <c r="H158" s="107" t="s">
        <v>213</v>
      </c>
      <c r="I158" s="32"/>
      <c r="J158" s="107"/>
      <c r="K158" s="41"/>
      <c r="L158" s="33">
        <f>L159</f>
        <v>1849.4</v>
      </c>
    </row>
    <row r="159" spans="1:12">
      <c r="A159" s="40" t="s">
        <v>214</v>
      </c>
      <c r="B159" s="75"/>
      <c r="C159" s="75"/>
      <c r="D159" s="75"/>
      <c r="E159" s="4"/>
      <c r="F159" s="10"/>
      <c r="G159" s="134" t="s">
        <v>486</v>
      </c>
      <c r="H159" s="122" t="s">
        <v>213</v>
      </c>
      <c r="I159" s="41" t="s">
        <v>115</v>
      </c>
      <c r="J159" s="122"/>
      <c r="K159" s="41"/>
      <c r="L159" s="84">
        <f>L160</f>
        <v>1849.4</v>
      </c>
    </row>
    <row r="160" spans="1:12">
      <c r="A160" s="40" t="s">
        <v>116</v>
      </c>
      <c r="B160" s="75"/>
      <c r="C160" s="75"/>
      <c r="D160" s="75"/>
      <c r="E160" s="4"/>
      <c r="F160" s="10"/>
      <c r="G160" s="134" t="s">
        <v>486</v>
      </c>
      <c r="H160" s="122" t="s">
        <v>213</v>
      </c>
      <c r="I160" s="41" t="s">
        <v>117</v>
      </c>
      <c r="J160" s="122"/>
      <c r="K160" s="41"/>
      <c r="L160" s="84">
        <f>L162</f>
        <v>1849.4</v>
      </c>
    </row>
    <row r="161" spans="1:12">
      <c r="A161" s="44" t="s">
        <v>118</v>
      </c>
      <c r="B161" s="75"/>
      <c r="C161" s="75"/>
      <c r="D161" s="75"/>
      <c r="E161" s="4"/>
      <c r="F161" s="10"/>
      <c r="G161" s="116"/>
      <c r="H161" s="124"/>
      <c r="I161" s="27"/>
      <c r="J161" s="124"/>
      <c r="K161" s="27"/>
      <c r="L161" s="84"/>
    </row>
    <row r="162" spans="1:12">
      <c r="A162" s="44" t="s">
        <v>119</v>
      </c>
      <c r="B162" s="75"/>
      <c r="C162" s="75"/>
      <c r="D162" s="75"/>
      <c r="E162" s="4"/>
      <c r="F162" s="10"/>
      <c r="G162" s="59" t="s">
        <v>486</v>
      </c>
      <c r="H162" s="124" t="s">
        <v>213</v>
      </c>
      <c r="I162" s="27" t="s">
        <v>120</v>
      </c>
      <c r="J162" s="124"/>
      <c r="K162" s="27"/>
      <c r="L162" s="28">
        <f>L163</f>
        <v>1849.4</v>
      </c>
    </row>
    <row r="163" spans="1:12">
      <c r="A163" s="44" t="s">
        <v>215</v>
      </c>
      <c r="B163" s="75"/>
      <c r="C163" s="75"/>
      <c r="D163" s="75"/>
      <c r="E163" s="4"/>
      <c r="F163" s="10"/>
      <c r="G163" s="59" t="s">
        <v>486</v>
      </c>
      <c r="H163" s="124" t="s">
        <v>213</v>
      </c>
      <c r="I163" s="27" t="s">
        <v>120</v>
      </c>
      <c r="J163" s="124" t="s">
        <v>216</v>
      </c>
      <c r="K163" s="27" t="s">
        <v>123</v>
      </c>
      <c r="L163" s="28">
        <v>1849.4</v>
      </c>
    </row>
    <row r="164" spans="1:12">
      <c r="A164" s="40" t="s">
        <v>217</v>
      </c>
      <c r="B164" s="35"/>
      <c r="C164" s="35"/>
      <c r="D164" s="35"/>
      <c r="E164" s="35"/>
      <c r="F164" s="127"/>
      <c r="G164" s="134" t="s">
        <v>486</v>
      </c>
      <c r="H164" s="107" t="s">
        <v>218</v>
      </c>
      <c r="I164" s="32"/>
      <c r="J164" s="107"/>
      <c r="K164" s="41"/>
      <c r="L164" s="84">
        <f>L165+L172+L176</f>
        <v>1984.8999999999999</v>
      </c>
    </row>
    <row r="165" spans="1:12">
      <c r="A165" s="40" t="s">
        <v>214</v>
      </c>
      <c r="B165" s="35"/>
      <c r="C165" s="35"/>
      <c r="D165" s="35"/>
      <c r="E165" s="35"/>
      <c r="F165" s="127"/>
      <c r="G165" s="134" t="s">
        <v>486</v>
      </c>
      <c r="H165" s="107" t="s">
        <v>218</v>
      </c>
      <c r="I165" s="32" t="s">
        <v>115</v>
      </c>
      <c r="J165" s="107"/>
      <c r="K165" s="41"/>
      <c r="L165" s="84">
        <f>L166</f>
        <v>1945.7</v>
      </c>
    </row>
    <row r="166" spans="1:12">
      <c r="A166" s="40" t="s">
        <v>116</v>
      </c>
      <c r="B166" s="35"/>
      <c r="C166" s="35"/>
      <c r="D166" s="35"/>
      <c r="E166" s="35"/>
      <c r="F166" s="127"/>
      <c r="G166" s="134" t="s">
        <v>486</v>
      </c>
      <c r="H166" s="107" t="s">
        <v>218</v>
      </c>
      <c r="I166" s="32" t="s">
        <v>117</v>
      </c>
      <c r="J166" s="107"/>
      <c r="K166" s="41"/>
      <c r="L166" s="84">
        <f>L168+L169</f>
        <v>1945.7</v>
      </c>
    </row>
    <row r="167" spans="1:12">
      <c r="A167" s="44" t="s">
        <v>118</v>
      </c>
      <c r="B167" s="35"/>
      <c r="C167" s="35"/>
      <c r="D167" s="35"/>
      <c r="E167" s="35"/>
      <c r="F167" s="127"/>
      <c r="G167" s="116"/>
      <c r="H167" s="107"/>
      <c r="I167" s="32"/>
      <c r="J167" s="107"/>
      <c r="K167" s="41"/>
      <c r="L167" s="84"/>
    </row>
    <row r="168" spans="1:12">
      <c r="A168" s="44" t="s">
        <v>119</v>
      </c>
      <c r="B168" s="35"/>
      <c r="C168" s="35"/>
      <c r="D168" s="35"/>
      <c r="E168" s="35"/>
      <c r="F168" s="127"/>
      <c r="G168" s="59" t="s">
        <v>486</v>
      </c>
      <c r="H168" s="128" t="s">
        <v>218</v>
      </c>
      <c r="I168" s="37" t="s">
        <v>120</v>
      </c>
      <c r="J168" s="128"/>
      <c r="K168" s="27"/>
      <c r="L168" s="87">
        <v>1940.7</v>
      </c>
    </row>
    <row r="169" spans="1:12">
      <c r="A169" s="44" t="s">
        <v>127</v>
      </c>
      <c r="B169" s="35"/>
      <c r="C169" s="35"/>
      <c r="D169" s="35"/>
      <c r="E169" s="35"/>
      <c r="F169" s="127"/>
      <c r="G169" s="59" t="s">
        <v>486</v>
      </c>
      <c r="H169" s="128" t="s">
        <v>218</v>
      </c>
      <c r="I169" s="37" t="s">
        <v>128</v>
      </c>
      <c r="J169" s="128"/>
      <c r="K169" s="27"/>
      <c r="L169" s="87">
        <v>5</v>
      </c>
    </row>
    <row r="170" spans="1:12">
      <c r="A170" s="44" t="s">
        <v>215</v>
      </c>
      <c r="B170" s="35"/>
      <c r="C170" s="35"/>
      <c r="D170" s="35"/>
      <c r="E170" s="35"/>
      <c r="F170" s="127"/>
      <c r="G170" s="59" t="s">
        <v>486</v>
      </c>
      <c r="H170" s="128" t="s">
        <v>218</v>
      </c>
      <c r="I170" s="37" t="s">
        <v>128</v>
      </c>
      <c r="J170" s="128" t="s">
        <v>216</v>
      </c>
      <c r="K170" s="27" t="s">
        <v>123</v>
      </c>
      <c r="L170" s="87">
        <f>1940.7+5</f>
        <v>1945.7</v>
      </c>
    </row>
    <row r="171" spans="1:12">
      <c r="A171" s="40" t="s">
        <v>219</v>
      </c>
      <c r="B171" s="35"/>
      <c r="C171" s="35"/>
      <c r="D171" s="35"/>
      <c r="E171" s="35"/>
      <c r="F171" s="127"/>
      <c r="G171" s="116"/>
      <c r="H171" s="128"/>
      <c r="I171" s="37"/>
      <c r="J171" s="128"/>
      <c r="K171" s="27"/>
      <c r="L171" s="87"/>
    </row>
    <row r="172" spans="1:12">
      <c r="A172" s="40" t="s">
        <v>220</v>
      </c>
      <c r="B172" s="4"/>
      <c r="C172" s="4"/>
      <c r="D172" s="4"/>
      <c r="E172" s="4"/>
      <c r="F172" s="10"/>
      <c r="G172" s="134" t="s">
        <v>486</v>
      </c>
      <c r="H172" s="107" t="s">
        <v>221</v>
      </c>
      <c r="I172" s="32"/>
      <c r="J172" s="107"/>
      <c r="K172" s="41"/>
      <c r="L172" s="84">
        <f>L173</f>
        <v>19.600000000000001</v>
      </c>
    </row>
    <row r="173" spans="1:12">
      <c r="A173" s="44" t="s">
        <v>127</v>
      </c>
      <c r="B173" s="35"/>
      <c r="C173" s="35"/>
      <c r="D173" s="35"/>
      <c r="E173" s="35"/>
      <c r="F173" s="127"/>
      <c r="G173" s="59" t="s">
        <v>486</v>
      </c>
      <c r="H173" s="128" t="s">
        <v>222</v>
      </c>
      <c r="I173" s="37" t="s">
        <v>128</v>
      </c>
      <c r="J173" s="128"/>
      <c r="K173" s="27"/>
      <c r="L173" s="87">
        <f>L174</f>
        <v>19.600000000000001</v>
      </c>
    </row>
    <row r="174" spans="1:12">
      <c r="A174" s="44" t="s">
        <v>215</v>
      </c>
      <c r="B174" s="35"/>
      <c r="C174" s="35"/>
      <c r="D174" s="35"/>
      <c r="E174" s="35"/>
      <c r="F174" s="127"/>
      <c r="G174" s="59" t="s">
        <v>486</v>
      </c>
      <c r="H174" s="128" t="s">
        <v>222</v>
      </c>
      <c r="I174" s="37" t="s">
        <v>128</v>
      </c>
      <c r="J174" s="128" t="s">
        <v>216</v>
      </c>
      <c r="K174" s="27" t="s">
        <v>123</v>
      </c>
      <c r="L174" s="87">
        <v>19.600000000000001</v>
      </c>
    </row>
    <row r="175" spans="1:12">
      <c r="A175" s="40" t="s">
        <v>219</v>
      </c>
      <c r="B175" s="35"/>
      <c r="C175" s="35"/>
      <c r="D175" s="35"/>
      <c r="E175" s="35"/>
      <c r="F175" s="127"/>
      <c r="G175" s="116"/>
      <c r="H175" s="128"/>
      <c r="I175" s="37"/>
      <c r="J175" s="128"/>
      <c r="K175" s="27"/>
      <c r="L175" s="87"/>
    </row>
    <row r="176" spans="1:12">
      <c r="A176" s="40" t="s">
        <v>220</v>
      </c>
      <c r="B176" s="35"/>
      <c r="C176" s="35"/>
      <c r="D176" s="35"/>
      <c r="E176" s="35"/>
      <c r="F176" s="127"/>
      <c r="G176" s="134" t="s">
        <v>486</v>
      </c>
      <c r="H176" s="107" t="s">
        <v>223</v>
      </c>
      <c r="I176" s="32"/>
      <c r="J176" s="107"/>
      <c r="K176" s="41"/>
      <c r="L176" s="84">
        <f>L177</f>
        <v>19.600000000000001</v>
      </c>
    </row>
    <row r="177" spans="1:12">
      <c r="A177" s="44" t="s">
        <v>127</v>
      </c>
      <c r="B177" s="35"/>
      <c r="C177" s="35"/>
      <c r="D177" s="35"/>
      <c r="E177" s="35"/>
      <c r="F177" s="127"/>
      <c r="G177" s="59" t="s">
        <v>486</v>
      </c>
      <c r="H177" s="128" t="s">
        <v>224</v>
      </c>
      <c r="I177" s="37" t="s">
        <v>128</v>
      </c>
      <c r="J177" s="128"/>
      <c r="K177" s="27"/>
      <c r="L177" s="87">
        <f>L178</f>
        <v>19.600000000000001</v>
      </c>
    </row>
    <row r="178" spans="1:12">
      <c r="A178" s="44" t="s">
        <v>215</v>
      </c>
      <c r="B178" s="35"/>
      <c r="C178" s="35"/>
      <c r="D178" s="35"/>
      <c r="E178" s="35"/>
      <c r="F178" s="127"/>
      <c r="G178" s="59" t="s">
        <v>486</v>
      </c>
      <c r="H178" s="128" t="s">
        <v>224</v>
      </c>
      <c r="I178" s="37" t="s">
        <v>128</v>
      </c>
      <c r="J178" s="128" t="s">
        <v>216</v>
      </c>
      <c r="K178" s="27" t="s">
        <v>123</v>
      </c>
      <c r="L178" s="87">
        <v>19.600000000000001</v>
      </c>
    </row>
    <row r="179" spans="1:12">
      <c r="A179" s="40" t="s">
        <v>225</v>
      </c>
      <c r="B179" s="4"/>
      <c r="C179" s="4"/>
      <c r="D179" s="4"/>
      <c r="E179" s="4"/>
      <c r="F179" s="10"/>
      <c r="G179" s="134" t="s">
        <v>486</v>
      </c>
      <c r="H179" s="107" t="s">
        <v>226</v>
      </c>
      <c r="I179" s="32"/>
      <c r="J179" s="107"/>
      <c r="K179" s="41"/>
      <c r="L179" s="33">
        <f>L180</f>
        <v>493.6</v>
      </c>
    </row>
    <row r="180" spans="1:12">
      <c r="A180" s="40" t="s">
        <v>214</v>
      </c>
      <c r="B180" s="4"/>
      <c r="C180" s="4"/>
      <c r="D180" s="4"/>
      <c r="E180" s="4"/>
      <c r="F180" s="10"/>
      <c r="G180" s="134" t="s">
        <v>486</v>
      </c>
      <c r="H180" s="107" t="s">
        <v>226</v>
      </c>
      <c r="I180" s="32" t="s">
        <v>115</v>
      </c>
      <c r="J180" s="107"/>
      <c r="K180" s="32"/>
      <c r="L180" s="33">
        <f>L181</f>
        <v>493.6</v>
      </c>
    </row>
    <row r="181" spans="1:12">
      <c r="A181" s="40" t="s">
        <v>116</v>
      </c>
      <c r="B181" s="4"/>
      <c r="C181" s="4"/>
      <c r="D181" s="4"/>
      <c r="E181" s="4"/>
      <c r="F181" s="10"/>
      <c r="G181" s="134" t="s">
        <v>486</v>
      </c>
      <c r="H181" s="107" t="s">
        <v>226</v>
      </c>
      <c r="I181" s="32" t="s">
        <v>117</v>
      </c>
      <c r="J181" s="107"/>
      <c r="K181" s="32"/>
      <c r="L181" s="33">
        <f>L183</f>
        <v>493.6</v>
      </c>
    </row>
    <row r="182" spans="1:12">
      <c r="A182" s="44" t="s">
        <v>118</v>
      </c>
      <c r="B182" s="4"/>
      <c r="C182" s="4"/>
      <c r="D182" s="4"/>
      <c r="E182" s="4"/>
      <c r="F182" s="10"/>
      <c r="G182" s="116"/>
      <c r="H182" s="107"/>
      <c r="I182" s="32"/>
      <c r="J182" s="107"/>
      <c r="K182" s="32"/>
      <c r="L182" s="33"/>
    </row>
    <row r="183" spans="1:12">
      <c r="A183" s="44" t="s">
        <v>119</v>
      </c>
      <c r="B183" s="4"/>
      <c r="C183" s="4"/>
      <c r="D183" s="4"/>
      <c r="E183" s="4"/>
      <c r="F183" s="10"/>
      <c r="G183" s="59" t="s">
        <v>486</v>
      </c>
      <c r="H183" s="128" t="s">
        <v>226</v>
      </c>
      <c r="I183" s="37" t="s">
        <v>120</v>
      </c>
      <c r="J183" s="128"/>
      <c r="K183" s="37"/>
      <c r="L183" s="38">
        <f>L184</f>
        <v>493.6</v>
      </c>
    </row>
    <row r="184" spans="1:12">
      <c r="A184" s="44" t="s">
        <v>215</v>
      </c>
      <c r="B184" s="4"/>
      <c r="C184" s="4"/>
      <c r="D184" s="4"/>
      <c r="E184" s="4"/>
      <c r="F184" s="10"/>
      <c r="G184" s="59" t="s">
        <v>486</v>
      </c>
      <c r="H184" s="128" t="s">
        <v>226</v>
      </c>
      <c r="I184" s="37" t="s">
        <v>120</v>
      </c>
      <c r="J184" s="128" t="s">
        <v>216</v>
      </c>
      <c r="K184" s="37" t="s">
        <v>123</v>
      </c>
      <c r="L184" s="38">
        <v>493.6</v>
      </c>
    </row>
    <row r="185" spans="1:12">
      <c r="A185" s="40" t="s">
        <v>227</v>
      </c>
      <c r="B185" s="4"/>
      <c r="C185" s="4"/>
      <c r="D185" s="4"/>
      <c r="E185" s="4"/>
      <c r="F185" s="10"/>
      <c r="G185" s="116"/>
      <c r="H185" s="107"/>
      <c r="I185" s="32"/>
      <c r="J185" s="107"/>
      <c r="K185" s="32"/>
      <c r="L185" s="33"/>
    </row>
    <row r="186" spans="1:12">
      <c r="A186" s="40" t="s">
        <v>228</v>
      </c>
      <c r="B186" s="4"/>
      <c r="C186" s="4"/>
      <c r="D186" s="4"/>
      <c r="E186" s="4"/>
      <c r="F186" s="10"/>
      <c r="G186" s="134" t="s">
        <v>486</v>
      </c>
      <c r="H186" s="107" t="s">
        <v>229</v>
      </c>
      <c r="I186" s="32"/>
      <c r="J186" s="107"/>
      <c r="K186" s="32"/>
      <c r="L186" s="33">
        <f>L187</f>
        <v>1764.9</v>
      </c>
    </row>
    <row r="187" spans="1:12">
      <c r="A187" s="40" t="s">
        <v>214</v>
      </c>
      <c r="B187" s="35"/>
      <c r="C187" s="35"/>
      <c r="D187" s="35"/>
      <c r="E187" s="35"/>
      <c r="F187" s="127"/>
      <c r="G187" s="134" t="s">
        <v>486</v>
      </c>
      <c r="H187" s="107" t="s">
        <v>230</v>
      </c>
      <c r="I187" s="32" t="s">
        <v>115</v>
      </c>
      <c r="J187" s="107"/>
      <c r="K187" s="32"/>
      <c r="L187" s="33">
        <f>L188</f>
        <v>1764.9</v>
      </c>
    </row>
    <row r="188" spans="1:12">
      <c r="A188" s="40" t="s">
        <v>116</v>
      </c>
      <c r="B188" s="75"/>
      <c r="C188" s="75"/>
      <c r="D188" s="75"/>
      <c r="E188" s="75"/>
      <c r="F188" s="121"/>
      <c r="G188" s="134" t="s">
        <v>486</v>
      </c>
      <c r="H188" s="107" t="s">
        <v>230</v>
      </c>
      <c r="I188" s="32" t="s">
        <v>117</v>
      </c>
      <c r="J188" s="107"/>
      <c r="K188" s="32"/>
      <c r="L188" s="33">
        <f>L190</f>
        <v>1764.9</v>
      </c>
    </row>
    <row r="189" spans="1:12">
      <c r="A189" s="44" t="s">
        <v>118</v>
      </c>
      <c r="B189" s="75"/>
      <c r="C189" s="75"/>
      <c r="D189" s="75"/>
      <c r="E189" s="75"/>
      <c r="F189" s="121"/>
      <c r="G189" s="116"/>
      <c r="H189" s="122"/>
      <c r="I189" s="41"/>
      <c r="J189" s="122"/>
      <c r="K189" s="41"/>
      <c r="L189" s="42"/>
    </row>
    <row r="190" spans="1:12">
      <c r="A190" s="44" t="s">
        <v>119</v>
      </c>
      <c r="B190" s="75"/>
      <c r="C190" s="75"/>
      <c r="D190" s="75"/>
      <c r="E190" s="75"/>
      <c r="F190" s="121"/>
      <c r="G190" s="59" t="s">
        <v>486</v>
      </c>
      <c r="H190" s="128" t="s">
        <v>230</v>
      </c>
      <c r="I190" s="37" t="s">
        <v>120</v>
      </c>
      <c r="J190" s="128"/>
      <c r="K190" s="37"/>
      <c r="L190" s="38">
        <v>1764.9</v>
      </c>
    </row>
    <row r="191" spans="1:12">
      <c r="A191" s="44" t="s">
        <v>165</v>
      </c>
      <c r="B191" s="75"/>
      <c r="C191" s="75"/>
      <c r="D191" s="75"/>
      <c r="E191" s="75"/>
      <c r="F191" s="121"/>
      <c r="G191" s="59" t="s">
        <v>486</v>
      </c>
      <c r="H191" s="128" t="s">
        <v>230</v>
      </c>
      <c r="I191" s="37" t="s">
        <v>120</v>
      </c>
      <c r="J191" s="128" t="s">
        <v>231</v>
      </c>
      <c r="K191" s="37" t="s">
        <v>142</v>
      </c>
      <c r="L191" s="38">
        <v>1764.9</v>
      </c>
    </row>
    <row r="192" spans="1:12">
      <c r="A192" s="40" t="s">
        <v>232</v>
      </c>
      <c r="B192" s="75"/>
      <c r="C192" s="75"/>
      <c r="D192" s="75"/>
      <c r="E192" s="75"/>
      <c r="F192" s="121"/>
      <c r="G192" s="116"/>
      <c r="H192" s="122"/>
      <c r="I192" s="41"/>
      <c r="J192" s="122"/>
      <c r="K192" s="41"/>
      <c r="L192" s="42"/>
    </row>
    <row r="193" spans="1:12">
      <c r="A193" s="40" t="s">
        <v>233</v>
      </c>
      <c r="B193" s="75"/>
      <c r="C193" s="75"/>
      <c r="D193" s="75"/>
      <c r="E193" s="75"/>
      <c r="F193" s="121"/>
      <c r="G193" s="134" t="s">
        <v>486</v>
      </c>
      <c r="H193" s="122" t="s">
        <v>234</v>
      </c>
      <c r="I193" s="41"/>
      <c r="J193" s="122"/>
      <c r="K193" s="41"/>
      <c r="L193" s="42">
        <f>L195+L203</f>
        <v>2367.3999999999996</v>
      </c>
    </row>
    <row r="194" spans="1:12">
      <c r="A194" s="40" t="s">
        <v>235</v>
      </c>
      <c r="B194" s="75"/>
      <c r="C194" s="75"/>
      <c r="D194" s="75"/>
      <c r="E194" s="75"/>
      <c r="F194" s="121"/>
      <c r="G194" s="116"/>
      <c r="H194" s="122"/>
      <c r="I194" s="41"/>
      <c r="J194" s="122"/>
      <c r="K194" s="41"/>
      <c r="L194" s="42"/>
    </row>
    <row r="195" spans="1:12">
      <c r="A195" s="40" t="s">
        <v>175</v>
      </c>
      <c r="B195" s="35"/>
      <c r="C195" s="35"/>
      <c r="D195" s="35"/>
      <c r="E195" s="35"/>
      <c r="F195" s="127"/>
      <c r="G195" s="134" t="s">
        <v>486</v>
      </c>
      <c r="H195" s="107" t="s">
        <v>236</v>
      </c>
      <c r="I195" s="32"/>
      <c r="J195" s="107"/>
      <c r="K195" s="32"/>
      <c r="L195" s="33">
        <f>L197</f>
        <v>271.7</v>
      </c>
    </row>
    <row r="196" spans="1:12">
      <c r="A196" s="40" t="s">
        <v>179</v>
      </c>
      <c r="B196" s="75"/>
      <c r="C196" s="75"/>
      <c r="D196" s="75"/>
      <c r="E196" s="75"/>
      <c r="F196" s="121"/>
      <c r="G196" s="116"/>
      <c r="H196" s="122"/>
      <c r="I196" s="41"/>
      <c r="J196" s="122"/>
      <c r="K196" s="41"/>
      <c r="L196" s="42"/>
    </row>
    <row r="197" spans="1:12">
      <c r="A197" s="40" t="s">
        <v>180</v>
      </c>
      <c r="B197" s="75"/>
      <c r="C197" s="75"/>
      <c r="D197" s="75"/>
      <c r="E197" s="75"/>
      <c r="F197" s="121"/>
      <c r="G197" s="134" t="s">
        <v>486</v>
      </c>
      <c r="H197" s="122" t="s">
        <v>236</v>
      </c>
      <c r="I197" s="41" t="s">
        <v>181</v>
      </c>
      <c r="J197" s="122"/>
      <c r="K197" s="41"/>
      <c r="L197" s="42">
        <f>L198</f>
        <v>271.7</v>
      </c>
    </row>
    <row r="198" spans="1:12">
      <c r="A198" s="40" t="s">
        <v>182</v>
      </c>
      <c r="B198" s="4"/>
      <c r="C198" s="4"/>
      <c r="D198" s="4"/>
      <c r="E198" s="4"/>
      <c r="F198" s="10"/>
      <c r="G198" s="134" t="s">
        <v>486</v>
      </c>
      <c r="H198" s="122" t="s">
        <v>236</v>
      </c>
      <c r="I198" s="41" t="s">
        <v>183</v>
      </c>
      <c r="J198" s="122"/>
      <c r="K198" s="41"/>
      <c r="L198" s="42">
        <f>L199</f>
        <v>271.7</v>
      </c>
    </row>
    <row r="199" spans="1:12">
      <c r="A199" s="44" t="s">
        <v>184</v>
      </c>
      <c r="B199" s="4"/>
      <c r="C199" s="4"/>
      <c r="D199" s="4"/>
      <c r="E199" s="4"/>
      <c r="F199" s="10"/>
      <c r="G199" s="59" t="s">
        <v>486</v>
      </c>
      <c r="H199" s="124" t="s">
        <v>236</v>
      </c>
      <c r="I199" s="27" t="s">
        <v>185</v>
      </c>
      <c r="J199" s="124"/>
      <c r="K199" s="27"/>
      <c r="L199" s="28">
        <f>L200</f>
        <v>271.7</v>
      </c>
    </row>
    <row r="200" spans="1:12">
      <c r="A200" s="44" t="s">
        <v>237</v>
      </c>
      <c r="B200" s="4"/>
      <c r="C200" s="4"/>
      <c r="D200" s="4"/>
      <c r="E200" s="4"/>
      <c r="F200" s="10"/>
      <c r="G200" s="59" t="s">
        <v>486</v>
      </c>
      <c r="H200" s="124" t="s">
        <v>236</v>
      </c>
      <c r="I200" s="27" t="s">
        <v>185</v>
      </c>
      <c r="J200" s="124" t="s">
        <v>238</v>
      </c>
      <c r="K200" s="27" t="s">
        <v>239</v>
      </c>
      <c r="L200" s="28">
        <v>271.7</v>
      </c>
    </row>
    <row r="201" spans="1:12">
      <c r="A201" s="40" t="s">
        <v>187</v>
      </c>
      <c r="B201" s="4"/>
      <c r="C201" s="4"/>
      <c r="D201" s="4"/>
      <c r="E201" s="4"/>
      <c r="F201" s="10"/>
      <c r="G201" s="116"/>
      <c r="H201" s="122"/>
      <c r="I201" s="41"/>
      <c r="J201" s="122"/>
      <c r="K201" s="41"/>
      <c r="L201" s="42"/>
    </row>
    <row r="202" spans="1:12">
      <c r="A202" s="40" t="s">
        <v>188</v>
      </c>
      <c r="B202" s="4"/>
      <c r="C202" s="4"/>
      <c r="D202" s="4"/>
      <c r="E202" s="4"/>
      <c r="F202" s="10"/>
      <c r="G202" s="116"/>
      <c r="H202" s="122"/>
      <c r="I202" s="41"/>
      <c r="J202" s="122"/>
      <c r="K202" s="41"/>
      <c r="L202" s="42"/>
    </row>
    <row r="203" spans="1:12">
      <c r="A203" s="40" t="s">
        <v>240</v>
      </c>
      <c r="B203" s="35"/>
      <c r="C203" s="35"/>
      <c r="D203" s="35"/>
      <c r="E203" s="35"/>
      <c r="F203" s="127"/>
      <c r="G203" s="134" t="s">
        <v>486</v>
      </c>
      <c r="H203" s="107" t="s">
        <v>241</v>
      </c>
      <c r="I203" s="32"/>
      <c r="J203" s="107"/>
      <c r="K203" s="41"/>
      <c r="L203" s="42">
        <f>L205+L209</f>
        <v>2095.6999999999998</v>
      </c>
    </row>
    <row r="204" spans="1:12">
      <c r="A204" s="40" t="s">
        <v>179</v>
      </c>
      <c r="B204" s="35"/>
      <c r="C204" s="35"/>
      <c r="D204" s="35"/>
      <c r="E204" s="35"/>
      <c r="F204" s="127"/>
      <c r="G204" s="116"/>
      <c r="H204" s="107"/>
      <c r="I204" s="32"/>
      <c r="J204" s="107"/>
      <c r="K204" s="41"/>
      <c r="L204" s="42"/>
    </row>
    <row r="205" spans="1:12">
      <c r="A205" s="40" t="s">
        <v>180</v>
      </c>
      <c r="B205" s="35"/>
      <c r="C205" s="35"/>
      <c r="D205" s="35"/>
      <c r="E205" s="35"/>
      <c r="F205" s="127"/>
      <c r="G205" s="134" t="s">
        <v>486</v>
      </c>
      <c r="H205" s="107" t="s">
        <v>241</v>
      </c>
      <c r="I205" s="32" t="s">
        <v>181</v>
      </c>
      <c r="J205" s="122"/>
      <c r="K205" s="41"/>
      <c r="L205" s="42">
        <f>L206</f>
        <v>1770.7</v>
      </c>
    </row>
    <row r="206" spans="1:12">
      <c r="A206" s="40" t="s">
        <v>192</v>
      </c>
      <c r="B206" s="35"/>
      <c r="C206" s="35"/>
      <c r="D206" s="35"/>
      <c r="E206" s="35"/>
      <c r="F206" s="127"/>
      <c r="G206" s="134" t="s">
        <v>486</v>
      </c>
      <c r="H206" s="107" t="s">
        <v>241</v>
      </c>
      <c r="I206" s="32" t="s">
        <v>193</v>
      </c>
      <c r="J206" s="122"/>
      <c r="K206" s="41"/>
      <c r="L206" s="42">
        <f>L207</f>
        <v>1770.7</v>
      </c>
    </row>
    <row r="207" spans="1:12">
      <c r="A207" s="44" t="s">
        <v>184</v>
      </c>
      <c r="B207" s="35"/>
      <c r="C207" s="35"/>
      <c r="D207" s="35"/>
      <c r="E207" s="35"/>
      <c r="F207" s="127"/>
      <c r="G207" s="59" t="s">
        <v>486</v>
      </c>
      <c r="H207" s="128" t="s">
        <v>241</v>
      </c>
      <c r="I207" s="37" t="s">
        <v>194</v>
      </c>
      <c r="J207" s="124"/>
      <c r="K207" s="27"/>
      <c r="L207" s="28">
        <f>L208</f>
        <v>1770.7</v>
      </c>
    </row>
    <row r="208" spans="1:12">
      <c r="A208" s="44" t="s">
        <v>237</v>
      </c>
      <c r="B208" s="35"/>
      <c r="C208" s="35"/>
      <c r="D208" s="35"/>
      <c r="E208" s="35"/>
      <c r="F208" s="127"/>
      <c r="G208" s="59" t="s">
        <v>486</v>
      </c>
      <c r="H208" s="128" t="s">
        <v>241</v>
      </c>
      <c r="I208" s="37" t="s">
        <v>194</v>
      </c>
      <c r="J208" s="124" t="s">
        <v>238</v>
      </c>
      <c r="K208" s="27" t="s">
        <v>239</v>
      </c>
      <c r="L208" s="28">
        <v>1770.7</v>
      </c>
    </row>
    <row r="209" spans="1:12">
      <c r="A209" s="40" t="s">
        <v>195</v>
      </c>
      <c r="B209" s="35"/>
      <c r="C209" s="35"/>
      <c r="D209" s="35"/>
      <c r="E209" s="35"/>
      <c r="F209" s="127"/>
      <c r="G209" s="134" t="s">
        <v>486</v>
      </c>
      <c r="H209" s="107" t="s">
        <v>241</v>
      </c>
      <c r="I209" s="32" t="s">
        <v>196</v>
      </c>
      <c r="J209" s="122"/>
      <c r="K209" s="41"/>
      <c r="L209" s="33">
        <f>L210</f>
        <v>325</v>
      </c>
    </row>
    <row r="210" spans="1:12">
      <c r="A210" s="40" t="s">
        <v>197</v>
      </c>
      <c r="B210" s="4"/>
      <c r="C210" s="4"/>
      <c r="D210" s="4"/>
      <c r="E210" s="4"/>
      <c r="F210" s="10"/>
      <c r="G210" s="134" t="s">
        <v>486</v>
      </c>
      <c r="H210" s="107" t="s">
        <v>241</v>
      </c>
      <c r="I210" s="32" t="s">
        <v>198</v>
      </c>
      <c r="J210" s="122"/>
      <c r="K210" s="41"/>
      <c r="L210" s="33">
        <f>L211</f>
        <v>325</v>
      </c>
    </row>
    <row r="211" spans="1:12">
      <c r="A211" s="44" t="s">
        <v>199</v>
      </c>
      <c r="B211" s="4"/>
      <c r="C211" s="4"/>
      <c r="D211" s="4"/>
      <c r="E211" s="4"/>
      <c r="F211" s="10"/>
      <c r="G211" s="59" t="s">
        <v>486</v>
      </c>
      <c r="H211" s="128" t="s">
        <v>241</v>
      </c>
      <c r="I211" s="27" t="s">
        <v>200</v>
      </c>
      <c r="J211" s="124"/>
      <c r="K211" s="27"/>
      <c r="L211" s="28">
        <f>L212</f>
        <v>325</v>
      </c>
    </row>
    <row r="212" spans="1:12">
      <c r="A212" s="44" t="s">
        <v>237</v>
      </c>
      <c r="B212" s="4"/>
      <c r="C212" s="4"/>
      <c r="D212" s="4"/>
      <c r="E212" s="4"/>
      <c r="F212" s="10"/>
      <c r="G212" s="59" t="s">
        <v>486</v>
      </c>
      <c r="H212" s="128" t="s">
        <v>241</v>
      </c>
      <c r="I212" s="27" t="s">
        <v>200</v>
      </c>
      <c r="J212" s="124" t="s">
        <v>238</v>
      </c>
      <c r="K212" s="27" t="s">
        <v>239</v>
      </c>
      <c r="L212" s="28">
        <v>325</v>
      </c>
    </row>
    <row r="213" spans="1:12">
      <c r="G213" s="116"/>
      <c r="I213" s="116"/>
      <c r="K213" s="116"/>
      <c r="L213" s="116"/>
    </row>
    <row r="214" spans="1:12">
      <c r="A214" s="40" t="s">
        <v>487</v>
      </c>
      <c r="B214" s="75"/>
      <c r="C214" s="75"/>
      <c r="D214" s="75"/>
      <c r="E214" s="75"/>
      <c r="F214" s="121"/>
      <c r="G214" s="134" t="s">
        <v>488</v>
      </c>
      <c r="I214" s="116"/>
      <c r="K214" s="116"/>
      <c r="L214" s="130">
        <f>L218+L383+L389+L402+L448+L456+L465+L471+L476</f>
        <v>27373.8</v>
      </c>
    </row>
    <row r="215" spans="1:12">
      <c r="A215" s="40"/>
      <c r="B215" s="75"/>
      <c r="C215" s="75"/>
      <c r="D215" s="75"/>
      <c r="E215" s="75"/>
      <c r="F215" s="121"/>
      <c r="G215" s="134"/>
      <c r="I215" s="116"/>
      <c r="K215" s="116"/>
      <c r="L215" s="116"/>
    </row>
    <row r="216" spans="1:12">
      <c r="A216" s="40" t="s">
        <v>201</v>
      </c>
      <c r="B216" s="75"/>
      <c r="C216" s="75"/>
      <c r="D216" s="75"/>
      <c r="E216" s="75"/>
      <c r="F216" s="121"/>
      <c r="G216" s="134"/>
      <c r="I216" s="116"/>
      <c r="K216" s="116"/>
      <c r="L216" s="116"/>
    </row>
    <row r="217" spans="1:12">
      <c r="A217" s="40" t="s">
        <v>489</v>
      </c>
      <c r="B217" s="75"/>
      <c r="C217" s="75"/>
      <c r="D217" s="75"/>
      <c r="E217" s="75"/>
      <c r="F217" s="121"/>
      <c r="G217" s="134"/>
      <c r="I217" s="116"/>
      <c r="K217" s="116"/>
      <c r="L217" s="116"/>
    </row>
    <row r="218" spans="1:12">
      <c r="A218" s="40" t="s">
        <v>358</v>
      </c>
      <c r="B218" s="75"/>
      <c r="C218" s="75"/>
      <c r="D218" s="75"/>
      <c r="E218" s="75"/>
      <c r="F218" s="121"/>
      <c r="G218" s="134" t="s">
        <v>488</v>
      </c>
      <c r="H218" s="122" t="s">
        <v>359</v>
      </c>
      <c r="I218" s="116"/>
      <c r="K218" s="116"/>
      <c r="L218" s="130">
        <f>L219+L226+L320+L326+L340+L333+L348+L352+L358+L364+L370+L376</f>
        <v>17798.099999999999</v>
      </c>
    </row>
    <row r="219" spans="1:12">
      <c r="A219" s="40" t="s">
        <v>360</v>
      </c>
      <c r="B219" s="75"/>
      <c r="C219" s="75"/>
      <c r="D219" s="75"/>
      <c r="E219" s="75"/>
      <c r="F219" s="121"/>
      <c r="G219" s="134" t="s">
        <v>488</v>
      </c>
      <c r="H219" s="122" t="s">
        <v>361</v>
      </c>
      <c r="I219" s="41"/>
      <c r="J219" s="133"/>
      <c r="K219" s="41"/>
      <c r="L219" s="42">
        <f>L221</f>
        <v>780.9</v>
      </c>
    </row>
    <row r="220" spans="1:12">
      <c r="A220" s="40" t="s">
        <v>280</v>
      </c>
      <c r="B220" s="75"/>
      <c r="C220" s="75"/>
      <c r="D220" s="75"/>
      <c r="E220" s="75"/>
      <c r="F220" s="121"/>
      <c r="G220" s="116"/>
      <c r="H220" s="124"/>
      <c r="I220" s="27"/>
      <c r="J220" s="135"/>
      <c r="K220" s="27"/>
      <c r="L220" s="28"/>
    </row>
    <row r="221" spans="1:12">
      <c r="A221" s="40" t="s">
        <v>281</v>
      </c>
      <c r="B221" s="75"/>
      <c r="C221" s="75"/>
      <c r="D221" s="75"/>
      <c r="E221" s="75"/>
      <c r="F221" s="121"/>
      <c r="G221" s="134" t="s">
        <v>488</v>
      </c>
      <c r="H221" s="122" t="s">
        <v>362</v>
      </c>
      <c r="I221" s="41" t="s">
        <v>181</v>
      </c>
      <c r="J221" s="133"/>
      <c r="K221" s="41"/>
      <c r="L221" s="42">
        <f>L222</f>
        <v>780.9</v>
      </c>
    </row>
    <row r="222" spans="1:12">
      <c r="A222" s="40" t="s">
        <v>182</v>
      </c>
      <c r="B222" s="4"/>
      <c r="C222" s="4"/>
      <c r="D222" s="4"/>
      <c r="E222" s="4"/>
      <c r="F222" s="10"/>
      <c r="G222" s="134" t="s">
        <v>488</v>
      </c>
      <c r="H222" s="122" t="s">
        <v>362</v>
      </c>
      <c r="I222" s="41" t="s">
        <v>183</v>
      </c>
      <c r="J222" s="133"/>
      <c r="K222" s="41"/>
      <c r="L222" s="42">
        <f>L223</f>
        <v>780.9</v>
      </c>
    </row>
    <row r="223" spans="1:12">
      <c r="A223" s="44" t="s">
        <v>184</v>
      </c>
      <c r="B223" s="4"/>
      <c r="C223" s="4"/>
      <c r="D223" s="4"/>
      <c r="E223" s="4"/>
      <c r="F223" s="10"/>
      <c r="G223" s="59" t="s">
        <v>488</v>
      </c>
      <c r="H223" s="124" t="s">
        <v>362</v>
      </c>
      <c r="I223" s="27" t="s">
        <v>185</v>
      </c>
      <c r="J223" s="136"/>
      <c r="K223" s="27"/>
      <c r="L223" s="28">
        <f>L224</f>
        <v>780.9</v>
      </c>
    </row>
    <row r="224" spans="1:12">
      <c r="A224" s="24" t="s">
        <v>363</v>
      </c>
      <c r="B224" s="4"/>
      <c r="C224" s="4"/>
      <c r="D224" s="4"/>
      <c r="E224" s="4"/>
      <c r="F224" s="10"/>
      <c r="G224" s="59" t="s">
        <v>488</v>
      </c>
      <c r="H224" s="124" t="s">
        <v>362</v>
      </c>
      <c r="I224" s="27" t="s">
        <v>185</v>
      </c>
      <c r="J224" s="136" t="s">
        <v>123</v>
      </c>
      <c r="K224" s="27" t="s">
        <v>142</v>
      </c>
      <c r="L224" s="28">
        <v>780.9</v>
      </c>
    </row>
    <row r="225" spans="1:12">
      <c r="A225" s="40" t="s">
        <v>364</v>
      </c>
      <c r="B225" s="4"/>
      <c r="C225" s="4"/>
      <c r="D225" s="4"/>
      <c r="E225" s="4"/>
      <c r="F225" s="10"/>
      <c r="G225" s="116"/>
      <c r="H225" s="122"/>
      <c r="I225" s="41"/>
      <c r="J225" s="133"/>
      <c r="K225" s="41"/>
      <c r="L225" s="42"/>
    </row>
    <row r="226" spans="1:12">
      <c r="A226" s="40" t="s">
        <v>365</v>
      </c>
      <c r="B226" s="4"/>
      <c r="C226" s="4"/>
      <c r="D226" s="4"/>
      <c r="E226" s="4"/>
      <c r="F226" s="10"/>
      <c r="G226" s="134" t="s">
        <v>488</v>
      </c>
      <c r="H226" s="122" t="s">
        <v>366</v>
      </c>
      <c r="I226" s="41"/>
      <c r="J226" s="133"/>
      <c r="K226" s="41"/>
      <c r="L226" s="42">
        <f>L227+L242+L247+L266+L279+L292+L304+L252+L258</f>
        <v>14010.000000000002</v>
      </c>
    </row>
    <row r="227" spans="1:12">
      <c r="A227" s="40" t="s">
        <v>367</v>
      </c>
      <c r="B227" s="3"/>
      <c r="C227" s="3"/>
      <c r="D227" s="3"/>
      <c r="E227" s="3"/>
      <c r="F227" s="106"/>
      <c r="G227" s="134" t="s">
        <v>488</v>
      </c>
      <c r="H227" s="122" t="s">
        <v>368</v>
      </c>
      <c r="I227" s="41"/>
      <c r="J227" s="122"/>
      <c r="K227" s="41"/>
      <c r="L227" s="42">
        <f>L229+L235</f>
        <v>11737.5</v>
      </c>
    </row>
    <row r="228" spans="1:12">
      <c r="A228" s="40" t="s">
        <v>280</v>
      </c>
      <c r="B228" s="35"/>
      <c r="C228" s="35"/>
      <c r="D228" s="35"/>
      <c r="E228" s="35"/>
      <c r="F228" s="127"/>
      <c r="G228" s="116"/>
      <c r="H228" s="122"/>
      <c r="I228" s="41"/>
      <c r="J228" s="122"/>
      <c r="K228" s="41"/>
      <c r="L228" s="42"/>
    </row>
    <row r="229" spans="1:12">
      <c r="A229" s="40" t="s">
        <v>281</v>
      </c>
      <c r="B229" s="35"/>
      <c r="C229" s="35"/>
      <c r="D229" s="35"/>
      <c r="E229" s="35"/>
      <c r="F229" s="127"/>
      <c r="G229" s="134" t="s">
        <v>488</v>
      </c>
      <c r="H229" s="122" t="s">
        <v>368</v>
      </c>
      <c r="I229" s="41" t="s">
        <v>181</v>
      </c>
      <c r="J229" s="122"/>
      <c r="K229" s="41"/>
      <c r="L229" s="42">
        <f>L230</f>
        <v>9172.5</v>
      </c>
    </row>
    <row r="230" spans="1:12">
      <c r="A230" s="40" t="s">
        <v>182</v>
      </c>
      <c r="B230" s="35"/>
      <c r="C230" s="35"/>
      <c r="D230" s="35"/>
      <c r="E230" s="35"/>
      <c r="F230" s="127"/>
      <c r="G230" s="134" t="s">
        <v>488</v>
      </c>
      <c r="H230" s="122" t="s">
        <v>368</v>
      </c>
      <c r="I230" s="41" t="s">
        <v>183</v>
      </c>
      <c r="J230" s="122"/>
      <c r="K230" s="41"/>
      <c r="L230" s="42">
        <f>L232</f>
        <v>9172.5</v>
      </c>
    </row>
    <row r="231" spans="1:12">
      <c r="A231" s="30" t="s">
        <v>369</v>
      </c>
      <c r="B231" s="35"/>
      <c r="C231" s="35"/>
      <c r="D231" s="35"/>
      <c r="E231" s="35"/>
      <c r="F231" s="127"/>
      <c r="G231" s="116"/>
      <c r="H231" s="122"/>
      <c r="I231" s="41"/>
      <c r="J231" s="122"/>
      <c r="K231" s="41"/>
      <c r="L231" s="42"/>
    </row>
    <row r="232" spans="1:12">
      <c r="A232" s="30" t="s">
        <v>370</v>
      </c>
      <c r="B232" s="35"/>
      <c r="C232" s="35"/>
      <c r="D232" s="35"/>
      <c r="E232" s="35"/>
      <c r="F232" s="127"/>
      <c r="G232" s="59" t="s">
        <v>488</v>
      </c>
      <c r="H232" s="124" t="s">
        <v>368</v>
      </c>
      <c r="I232" s="27" t="s">
        <v>183</v>
      </c>
      <c r="J232" s="124" t="s">
        <v>123</v>
      </c>
      <c r="K232" s="27" t="s">
        <v>239</v>
      </c>
      <c r="L232" s="28">
        <f>L233+L234</f>
        <v>9172.5</v>
      </c>
    </row>
    <row r="233" spans="1:12">
      <c r="A233" s="44" t="s">
        <v>184</v>
      </c>
      <c r="B233" s="35"/>
      <c r="C233" s="35"/>
      <c r="D233" s="35"/>
      <c r="E233" s="35"/>
      <c r="F233" s="127"/>
      <c r="G233" s="59" t="s">
        <v>488</v>
      </c>
      <c r="H233" s="124" t="s">
        <v>368</v>
      </c>
      <c r="I233" s="27" t="s">
        <v>185</v>
      </c>
      <c r="J233" s="124" t="s">
        <v>123</v>
      </c>
      <c r="K233" s="27" t="s">
        <v>239</v>
      </c>
      <c r="L233" s="28">
        <v>9142.5</v>
      </c>
    </row>
    <row r="234" spans="1:12">
      <c r="A234" s="44" t="s">
        <v>283</v>
      </c>
      <c r="B234" s="35"/>
      <c r="C234" s="35"/>
      <c r="D234" s="35"/>
      <c r="E234" s="35"/>
      <c r="F234" s="127"/>
      <c r="G234" s="59" t="s">
        <v>488</v>
      </c>
      <c r="H234" s="124" t="s">
        <v>368</v>
      </c>
      <c r="I234" s="27" t="s">
        <v>284</v>
      </c>
      <c r="J234" s="124" t="s">
        <v>123</v>
      </c>
      <c r="K234" s="27" t="s">
        <v>239</v>
      </c>
      <c r="L234" s="28">
        <v>30</v>
      </c>
    </row>
    <row r="235" spans="1:12">
      <c r="A235" s="40" t="s">
        <v>285</v>
      </c>
      <c r="B235" s="35"/>
      <c r="C235" s="35"/>
      <c r="D235" s="35"/>
      <c r="E235" s="35"/>
      <c r="F235" s="127"/>
      <c r="G235" s="134" t="s">
        <v>488</v>
      </c>
      <c r="H235" s="122" t="s">
        <v>368</v>
      </c>
      <c r="I235" s="41" t="s">
        <v>196</v>
      </c>
      <c r="J235" s="122"/>
      <c r="K235" s="41"/>
      <c r="L235" s="42">
        <f>L236</f>
        <v>2565</v>
      </c>
    </row>
    <row r="236" spans="1:12">
      <c r="A236" s="40" t="s">
        <v>197</v>
      </c>
      <c r="B236" s="35"/>
      <c r="C236" s="35"/>
      <c r="D236" s="35"/>
      <c r="E236" s="35"/>
      <c r="F236" s="127"/>
      <c r="G236" s="134" t="s">
        <v>488</v>
      </c>
      <c r="H236" s="122" t="s">
        <v>368</v>
      </c>
      <c r="I236" s="41" t="s">
        <v>198</v>
      </c>
      <c r="J236" s="122"/>
      <c r="K236" s="41"/>
      <c r="L236" s="42">
        <f>L238+L239</f>
        <v>2565</v>
      </c>
    </row>
    <row r="237" spans="1:12">
      <c r="A237" s="44" t="s">
        <v>286</v>
      </c>
      <c r="B237" s="35"/>
      <c r="C237" s="35"/>
      <c r="D237" s="35"/>
      <c r="E237" s="35"/>
      <c r="F237" s="127"/>
      <c r="G237" s="59" t="s">
        <v>488</v>
      </c>
      <c r="H237" s="124" t="s">
        <v>368</v>
      </c>
      <c r="I237" s="27" t="s">
        <v>287</v>
      </c>
      <c r="J237" s="124"/>
      <c r="K237" s="27"/>
      <c r="L237" s="28"/>
    </row>
    <row r="238" spans="1:12">
      <c r="A238" s="44" t="s">
        <v>371</v>
      </c>
      <c r="B238" s="35"/>
      <c r="C238" s="35"/>
      <c r="D238" s="35"/>
      <c r="E238" s="35"/>
      <c r="F238" s="127"/>
      <c r="G238" s="59" t="s">
        <v>488</v>
      </c>
      <c r="H238" s="124" t="s">
        <v>368</v>
      </c>
      <c r="I238" s="27" t="s">
        <v>372</v>
      </c>
      <c r="J238" s="124"/>
      <c r="K238" s="27"/>
      <c r="L238" s="28"/>
    </row>
    <row r="239" spans="1:12">
      <c r="A239" s="44" t="s">
        <v>199</v>
      </c>
      <c r="B239" s="35"/>
      <c r="C239" s="35"/>
      <c r="D239" s="35"/>
      <c r="E239" s="35"/>
      <c r="F239" s="127"/>
      <c r="G239" s="59" t="s">
        <v>488</v>
      </c>
      <c r="H239" s="124" t="s">
        <v>368</v>
      </c>
      <c r="I239" s="27" t="s">
        <v>200</v>
      </c>
      <c r="J239" s="124"/>
      <c r="K239" s="27"/>
      <c r="L239" s="28">
        <f>L241</f>
        <v>2565</v>
      </c>
    </row>
    <row r="240" spans="1:12">
      <c r="A240" s="30" t="s">
        <v>369</v>
      </c>
      <c r="B240" s="35"/>
      <c r="C240" s="35"/>
      <c r="D240" s="35"/>
      <c r="E240" s="35"/>
      <c r="F240" s="127"/>
      <c r="G240" s="116"/>
      <c r="H240" s="124"/>
      <c r="I240" s="27"/>
      <c r="J240" s="124"/>
      <c r="K240" s="27"/>
      <c r="L240" s="28"/>
    </row>
    <row r="241" spans="1:12">
      <c r="A241" s="30" t="s">
        <v>370</v>
      </c>
      <c r="B241" s="35"/>
      <c r="C241" s="35"/>
      <c r="D241" s="35"/>
      <c r="E241" s="35"/>
      <c r="F241" s="127"/>
      <c r="G241" s="59" t="s">
        <v>488</v>
      </c>
      <c r="H241" s="124" t="s">
        <v>368</v>
      </c>
      <c r="I241" s="27" t="s">
        <v>200</v>
      </c>
      <c r="J241" s="124" t="s">
        <v>123</v>
      </c>
      <c r="K241" s="27" t="s">
        <v>239</v>
      </c>
      <c r="L241" s="28">
        <f>3065-100-400</f>
        <v>2565</v>
      </c>
    </row>
    <row r="242" spans="1:12">
      <c r="A242" s="40" t="s">
        <v>373</v>
      </c>
      <c r="B242" s="35"/>
      <c r="C242" s="35"/>
      <c r="D242" s="35"/>
      <c r="E242" s="35"/>
      <c r="F242" s="127"/>
      <c r="G242" s="134" t="s">
        <v>488</v>
      </c>
      <c r="H242" s="122" t="s">
        <v>374</v>
      </c>
      <c r="I242" s="41"/>
      <c r="J242" s="122"/>
      <c r="K242" s="41"/>
      <c r="L242" s="42">
        <f>L243</f>
        <v>100</v>
      </c>
    </row>
    <row r="243" spans="1:12">
      <c r="A243" s="40" t="s">
        <v>375</v>
      </c>
      <c r="B243" s="35"/>
      <c r="C243" s="35"/>
      <c r="D243" s="35"/>
      <c r="E243" s="35"/>
      <c r="F243" s="127"/>
      <c r="G243" s="134" t="s">
        <v>488</v>
      </c>
      <c r="H243" s="122" t="s">
        <v>374</v>
      </c>
      <c r="I243" s="32" t="s">
        <v>376</v>
      </c>
      <c r="J243" s="107" t="s">
        <v>123</v>
      </c>
      <c r="K243" s="41" t="s">
        <v>206</v>
      </c>
      <c r="L243" s="33">
        <f>L244</f>
        <v>100</v>
      </c>
    </row>
    <row r="244" spans="1:12">
      <c r="A244" s="40" t="s">
        <v>377</v>
      </c>
      <c r="B244" s="4"/>
      <c r="C244" s="4"/>
      <c r="D244" s="4"/>
      <c r="E244" s="4"/>
      <c r="F244" s="10"/>
      <c r="G244" s="134" t="s">
        <v>488</v>
      </c>
      <c r="H244" s="122" t="s">
        <v>374</v>
      </c>
      <c r="I244" s="32" t="s">
        <v>378</v>
      </c>
      <c r="J244" s="107" t="s">
        <v>123</v>
      </c>
      <c r="K244" s="41" t="s">
        <v>206</v>
      </c>
      <c r="L244" s="33">
        <f>L245</f>
        <v>100</v>
      </c>
    </row>
    <row r="245" spans="1:12">
      <c r="A245" s="30" t="s">
        <v>379</v>
      </c>
      <c r="B245" s="35"/>
      <c r="C245" s="35"/>
      <c r="D245" s="35"/>
      <c r="E245" s="35"/>
      <c r="F245" s="127"/>
      <c r="G245" s="59" t="s">
        <v>488</v>
      </c>
      <c r="H245" s="124" t="s">
        <v>374</v>
      </c>
      <c r="I245" s="37" t="s">
        <v>378</v>
      </c>
      <c r="J245" s="128" t="s">
        <v>123</v>
      </c>
      <c r="K245" s="27" t="s">
        <v>206</v>
      </c>
      <c r="L245" s="38">
        <v>100</v>
      </c>
    </row>
    <row r="246" spans="1:12">
      <c r="A246" s="11" t="s">
        <v>380</v>
      </c>
      <c r="B246" s="4"/>
      <c r="C246" s="4"/>
      <c r="D246" s="4"/>
      <c r="E246" s="4"/>
      <c r="F246" s="10"/>
      <c r="G246" s="116"/>
      <c r="H246" s="107"/>
      <c r="I246" s="32"/>
      <c r="J246" s="107"/>
      <c r="K246" s="41"/>
      <c r="L246" s="33"/>
    </row>
    <row r="247" spans="1:12">
      <c r="A247" s="11" t="s">
        <v>381</v>
      </c>
      <c r="B247" s="4"/>
      <c r="C247" s="4"/>
      <c r="D247" s="4"/>
      <c r="E247" s="4"/>
      <c r="F247" s="10"/>
      <c r="G247" s="134" t="s">
        <v>488</v>
      </c>
      <c r="H247" s="107" t="s">
        <v>382</v>
      </c>
      <c r="I247" s="32"/>
      <c r="J247" s="107"/>
      <c r="K247" s="41"/>
      <c r="L247" s="33">
        <f>L248</f>
        <v>100</v>
      </c>
    </row>
    <row r="248" spans="1:12">
      <c r="A248" s="11" t="s">
        <v>252</v>
      </c>
      <c r="B248" s="4"/>
      <c r="C248" s="4"/>
      <c r="D248" s="4"/>
      <c r="E248" s="4"/>
      <c r="F248" s="10"/>
      <c r="G248" s="134" t="s">
        <v>488</v>
      </c>
      <c r="H248" s="107" t="s">
        <v>382</v>
      </c>
      <c r="I248" s="32" t="s">
        <v>254</v>
      </c>
      <c r="J248" s="107"/>
      <c r="K248" s="41"/>
      <c r="L248" s="33">
        <f>L249</f>
        <v>100</v>
      </c>
    </row>
    <row r="249" spans="1:12">
      <c r="A249" s="11" t="s">
        <v>262</v>
      </c>
      <c r="B249" s="4"/>
      <c r="C249" s="4"/>
      <c r="D249" s="4"/>
      <c r="E249" s="4"/>
      <c r="F249" s="10"/>
      <c r="G249" s="134" t="s">
        <v>488</v>
      </c>
      <c r="H249" s="107" t="s">
        <v>382</v>
      </c>
      <c r="I249" s="32" t="s">
        <v>261</v>
      </c>
      <c r="J249" s="107"/>
      <c r="K249" s="41"/>
      <c r="L249" s="33">
        <f>L250</f>
        <v>100</v>
      </c>
    </row>
    <row r="250" spans="1:12">
      <c r="A250" s="30" t="s">
        <v>262</v>
      </c>
      <c r="B250" s="4"/>
      <c r="C250" s="4"/>
      <c r="D250" s="4"/>
      <c r="E250" s="4"/>
      <c r="F250" s="10"/>
      <c r="G250" s="59" t="s">
        <v>488</v>
      </c>
      <c r="H250" s="128" t="s">
        <v>382</v>
      </c>
      <c r="I250" s="37" t="s">
        <v>261</v>
      </c>
      <c r="J250" s="128"/>
      <c r="K250" s="27"/>
      <c r="L250" s="38">
        <f>L251</f>
        <v>100</v>
      </c>
    </row>
    <row r="251" spans="1:12">
      <c r="A251" s="30" t="s">
        <v>29</v>
      </c>
      <c r="B251" s="4"/>
      <c r="C251" s="4"/>
      <c r="D251" s="4"/>
      <c r="E251" s="4"/>
      <c r="F251" s="10"/>
      <c r="G251" s="59" t="s">
        <v>488</v>
      </c>
      <c r="H251" s="128" t="s">
        <v>382</v>
      </c>
      <c r="I251" s="37" t="s">
        <v>261</v>
      </c>
      <c r="J251" s="128" t="s">
        <v>123</v>
      </c>
      <c r="K251" s="27" t="s">
        <v>246</v>
      </c>
      <c r="L251" s="38">
        <v>100</v>
      </c>
    </row>
    <row r="252" spans="1:12">
      <c r="A252" s="11" t="s">
        <v>383</v>
      </c>
      <c r="B252" s="4"/>
      <c r="C252" s="4"/>
      <c r="D252" s="4"/>
      <c r="E252" s="4"/>
      <c r="F252" s="10"/>
      <c r="G252" s="134" t="s">
        <v>488</v>
      </c>
      <c r="H252" s="32" t="s">
        <v>384</v>
      </c>
      <c r="I252" s="41"/>
      <c r="J252" s="41"/>
      <c r="K252" s="41"/>
      <c r="L252" s="42">
        <f t="shared" ref="L252:L254" si="0">L253</f>
        <v>100</v>
      </c>
    </row>
    <row r="253" spans="1:12">
      <c r="A253" s="40" t="s">
        <v>285</v>
      </c>
      <c r="B253" s="4"/>
      <c r="C253" s="4"/>
      <c r="D253" s="4"/>
      <c r="E253" s="4"/>
      <c r="F253" s="10"/>
      <c r="G253" s="134" t="s">
        <v>488</v>
      </c>
      <c r="H253" s="32" t="s">
        <v>384</v>
      </c>
      <c r="I253" s="41" t="s">
        <v>196</v>
      </c>
      <c r="J253" s="41"/>
      <c r="K253" s="41"/>
      <c r="L253" s="42">
        <f t="shared" si="0"/>
        <v>100</v>
      </c>
    </row>
    <row r="254" spans="1:12">
      <c r="A254" s="40" t="s">
        <v>197</v>
      </c>
      <c r="B254" s="4"/>
      <c r="C254" s="4"/>
      <c r="D254" s="4"/>
      <c r="E254" s="4"/>
      <c r="F254" s="10"/>
      <c r="G254" s="134" t="s">
        <v>488</v>
      </c>
      <c r="H254" s="32" t="s">
        <v>384</v>
      </c>
      <c r="I254" s="41" t="s">
        <v>198</v>
      </c>
      <c r="J254" s="41"/>
      <c r="K254" s="41"/>
      <c r="L254" s="42">
        <f t="shared" si="0"/>
        <v>100</v>
      </c>
    </row>
    <row r="255" spans="1:12">
      <c r="A255" s="44" t="s">
        <v>199</v>
      </c>
      <c r="B255" s="4"/>
      <c r="C255" s="4"/>
      <c r="D255" s="4"/>
      <c r="E255" s="4"/>
      <c r="F255" s="10"/>
      <c r="G255" s="59" t="s">
        <v>488</v>
      </c>
      <c r="H255" s="37" t="s">
        <v>384</v>
      </c>
      <c r="I255" s="27" t="s">
        <v>200</v>
      </c>
      <c r="J255" s="27"/>
      <c r="K255" s="27"/>
      <c r="L255" s="28">
        <v>100</v>
      </c>
    </row>
    <row r="256" spans="1:12">
      <c r="A256" s="30" t="s">
        <v>19</v>
      </c>
      <c r="B256" s="4"/>
      <c r="C256" s="4"/>
      <c r="D256" s="4"/>
      <c r="E256" s="4"/>
      <c r="F256" s="10"/>
      <c r="G256" s="59"/>
      <c r="H256" s="37"/>
      <c r="I256" s="27"/>
      <c r="J256" s="27"/>
      <c r="K256" s="27"/>
      <c r="L256" s="28"/>
    </row>
    <row r="257" spans="1:12">
      <c r="A257" s="30" t="s">
        <v>20</v>
      </c>
      <c r="B257" s="4"/>
      <c r="C257" s="4"/>
      <c r="D257" s="4"/>
      <c r="E257" s="4"/>
      <c r="F257" s="10"/>
      <c r="G257" s="59" t="s">
        <v>488</v>
      </c>
      <c r="H257" s="37" t="s">
        <v>384</v>
      </c>
      <c r="I257" s="27" t="s">
        <v>200</v>
      </c>
      <c r="J257" s="27" t="s">
        <v>123</v>
      </c>
      <c r="K257" s="27" t="s">
        <v>239</v>
      </c>
      <c r="L257" s="28">
        <v>100</v>
      </c>
    </row>
    <row r="258" spans="1:12">
      <c r="A258" s="11" t="s">
        <v>39</v>
      </c>
      <c r="B258" s="4"/>
      <c r="C258" s="4"/>
      <c r="D258" s="4"/>
      <c r="E258" s="4"/>
      <c r="F258" s="10"/>
      <c r="G258" s="134" t="s">
        <v>488</v>
      </c>
      <c r="H258" s="32" t="s">
        <v>385</v>
      </c>
      <c r="I258" s="41"/>
      <c r="J258" s="41"/>
      <c r="K258" s="41"/>
      <c r="L258" s="42">
        <f t="shared" ref="L258:L261" si="1">L259</f>
        <v>400</v>
      </c>
    </row>
    <row r="259" spans="1:12">
      <c r="A259" s="11" t="s">
        <v>386</v>
      </c>
      <c r="B259" s="4"/>
      <c r="C259" s="4"/>
      <c r="D259" s="4"/>
      <c r="E259" s="4"/>
      <c r="F259" s="10"/>
      <c r="G259" s="134" t="s">
        <v>488</v>
      </c>
      <c r="H259" s="32" t="s">
        <v>385</v>
      </c>
      <c r="I259" s="41"/>
      <c r="J259" s="41"/>
      <c r="K259" s="41"/>
      <c r="L259" s="42">
        <f t="shared" si="1"/>
        <v>400</v>
      </c>
    </row>
    <row r="260" spans="1:12">
      <c r="A260" s="40" t="s">
        <v>285</v>
      </c>
      <c r="B260" s="4"/>
      <c r="C260" s="4"/>
      <c r="D260" s="4"/>
      <c r="E260" s="4"/>
      <c r="F260" s="10"/>
      <c r="G260" s="134" t="s">
        <v>488</v>
      </c>
      <c r="H260" s="32" t="s">
        <v>385</v>
      </c>
      <c r="I260" s="41" t="s">
        <v>196</v>
      </c>
      <c r="J260" s="41"/>
      <c r="K260" s="41"/>
      <c r="L260" s="42">
        <f t="shared" si="1"/>
        <v>400</v>
      </c>
    </row>
    <row r="261" spans="1:12">
      <c r="A261" s="40" t="s">
        <v>197</v>
      </c>
      <c r="B261" s="4"/>
      <c r="C261" s="4"/>
      <c r="D261" s="4"/>
      <c r="E261" s="4"/>
      <c r="F261" s="10"/>
      <c r="G261" s="134" t="s">
        <v>488</v>
      </c>
      <c r="H261" s="32" t="s">
        <v>385</v>
      </c>
      <c r="I261" s="41" t="s">
        <v>198</v>
      </c>
      <c r="J261" s="41"/>
      <c r="K261" s="41"/>
      <c r="L261" s="42">
        <f t="shared" si="1"/>
        <v>400</v>
      </c>
    </row>
    <row r="262" spans="1:12">
      <c r="A262" s="44" t="s">
        <v>199</v>
      </c>
      <c r="B262" s="4"/>
      <c r="C262" s="4"/>
      <c r="D262" s="4"/>
      <c r="E262" s="4"/>
      <c r="F262" s="10"/>
      <c r="G262" s="59" t="s">
        <v>488</v>
      </c>
      <c r="H262" s="37" t="s">
        <v>385</v>
      </c>
      <c r="I262" s="27" t="s">
        <v>200</v>
      </c>
      <c r="J262" s="27"/>
      <c r="K262" s="27"/>
      <c r="L262" s="28">
        <f>L264</f>
        <v>400</v>
      </c>
    </row>
    <row r="263" spans="1:12">
      <c r="A263" s="30" t="s">
        <v>19</v>
      </c>
      <c r="B263" s="4"/>
      <c r="C263" s="4"/>
      <c r="D263" s="4"/>
      <c r="E263" s="4"/>
      <c r="F263" s="10"/>
      <c r="G263" s="59"/>
      <c r="H263" s="37"/>
      <c r="I263" s="27"/>
      <c r="J263" s="27"/>
      <c r="K263" s="27"/>
      <c r="L263" s="28"/>
    </row>
    <row r="264" spans="1:12">
      <c r="A264" s="30" t="s">
        <v>20</v>
      </c>
      <c r="B264" s="4"/>
      <c r="C264" s="4"/>
      <c r="D264" s="4"/>
      <c r="E264" s="4"/>
      <c r="F264" s="10"/>
      <c r="G264" s="59" t="s">
        <v>488</v>
      </c>
      <c r="H264" s="37" t="s">
        <v>385</v>
      </c>
      <c r="I264" s="27" t="s">
        <v>200</v>
      </c>
      <c r="J264" s="27" t="s">
        <v>123</v>
      </c>
      <c r="K264" s="27" t="s">
        <v>239</v>
      </c>
      <c r="L264" s="28">
        <v>400</v>
      </c>
    </row>
    <row r="265" spans="1:12">
      <c r="A265" s="40" t="s">
        <v>387</v>
      </c>
      <c r="B265" s="25"/>
      <c r="C265" s="25"/>
      <c r="D265" s="25"/>
      <c r="E265" s="25"/>
      <c r="F265" s="123"/>
      <c r="G265" s="116"/>
      <c r="H265" s="124"/>
      <c r="I265" s="27"/>
      <c r="J265" s="124"/>
      <c r="K265" s="90"/>
      <c r="L265" s="28"/>
    </row>
    <row r="266" spans="1:12">
      <c r="A266" s="40" t="s">
        <v>388</v>
      </c>
      <c r="B266" s="25"/>
      <c r="C266" s="25"/>
      <c r="D266" s="25"/>
      <c r="E266" s="25"/>
      <c r="F266" s="123"/>
      <c r="G266" s="134" t="s">
        <v>488</v>
      </c>
      <c r="H266" s="122" t="s">
        <v>389</v>
      </c>
      <c r="I266" s="41"/>
      <c r="J266" s="122"/>
      <c r="K266" s="41"/>
      <c r="L266" s="42">
        <f>L268+L273</f>
        <v>211</v>
      </c>
    </row>
    <row r="267" spans="1:12">
      <c r="A267" s="40" t="s">
        <v>280</v>
      </c>
      <c r="B267" s="25"/>
      <c r="C267" s="25"/>
      <c r="D267" s="25"/>
      <c r="E267" s="25"/>
      <c r="F267" s="123"/>
      <c r="G267" s="116"/>
      <c r="H267" s="122"/>
      <c r="I267" s="41"/>
      <c r="J267" s="122"/>
      <c r="K267" s="41"/>
      <c r="L267" s="42"/>
    </row>
    <row r="268" spans="1:12">
      <c r="A268" s="40" t="s">
        <v>281</v>
      </c>
      <c r="B268" s="25"/>
      <c r="C268" s="25"/>
      <c r="D268" s="25"/>
      <c r="E268" s="25"/>
      <c r="F268" s="123"/>
      <c r="G268" s="134" t="s">
        <v>488</v>
      </c>
      <c r="H268" s="122" t="s">
        <v>389</v>
      </c>
      <c r="I268" s="41" t="s">
        <v>181</v>
      </c>
      <c r="J268" s="133"/>
      <c r="K268" s="89"/>
      <c r="L268" s="42">
        <f>L269</f>
        <v>171.2</v>
      </c>
    </row>
    <row r="269" spans="1:12">
      <c r="A269" s="40" t="s">
        <v>182</v>
      </c>
      <c r="B269" s="25"/>
      <c r="C269" s="25"/>
      <c r="D269" s="25"/>
      <c r="E269" s="25"/>
      <c r="F269" s="123"/>
      <c r="G269" s="134" t="s">
        <v>488</v>
      </c>
      <c r="H269" s="122" t="s">
        <v>389</v>
      </c>
      <c r="I269" s="41" t="s">
        <v>183</v>
      </c>
      <c r="J269" s="133"/>
      <c r="K269" s="89"/>
      <c r="L269" s="42">
        <f>L271</f>
        <v>171.2</v>
      </c>
    </row>
    <row r="270" spans="1:12">
      <c r="A270" s="44" t="s">
        <v>29</v>
      </c>
      <c r="B270" s="25"/>
      <c r="C270" s="25"/>
      <c r="D270" s="25"/>
      <c r="E270" s="25"/>
      <c r="F270" s="123"/>
      <c r="G270" s="59" t="s">
        <v>488</v>
      </c>
      <c r="H270" s="124" t="s">
        <v>389</v>
      </c>
      <c r="I270" s="27" t="s">
        <v>183</v>
      </c>
      <c r="J270" s="135" t="s">
        <v>123</v>
      </c>
      <c r="K270" s="90" t="s">
        <v>246</v>
      </c>
      <c r="L270" s="42">
        <f>L271+L272</f>
        <v>171.2</v>
      </c>
    </row>
    <row r="271" spans="1:12">
      <c r="A271" s="44" t="s">
        <v>184</v>
      </c>
      <c r="B271" s="25"/>
      <c r="C271" s="25"/>
      <c r="D271" s="25"/>
      <c r="E271" s="25"/>
      <c r="F271" s="123"/>
      <c r="G271" s="59" t="s">
        <v>488</v>
      </c>
      <c r="H271" s="124" t="s">
        <v>389</v>
      </c>
      <c r="I271" s="27" t="s">
        <v>185</v>
      </c>
      <c r="J271" s="135" t="s">
        <v>123</v>
      </c>
      <c r="K271" s="90" t="s">
        <v>246</v>
      </c>
      <c r="L271" s="28">
        <v>171.2</v>
      </c>
    </row>
    <row r="272" spans="1:12">
      <c r="A272" s="44" t="s">
        <v>283</v>
      </c>
      <c r="B272" s="25"/>
      <c r="C272" s="25"/>
      <c r="D272" s="25"/>
      <c r="E272" s="25"/>
      <c r="F272" s="123"/>
      <c r="G272" s="59" t="s">
        <v>488</v>
      </c>
      <c r="H272" s="124" t="s">
        <v>389</v>
      </c>
      <c r="I272" s="27" t="s">
        <v>284</v>
      </c>
      <c r="J272" s="135" t="s">
        <v>123</v>
      </c>
      <c r="K272" s="90" t="s">
        <v>246</v>
      </c>
      <c r="L272" s="28"/>
    </row>
    <row r="273" spans="1:12">
      <c r="A273" s="40" t="s">
        <v>285</v>
      </c>
      <c r="B273" s="25"/>
      <c r="C273" s="25"/>
      <c r="D273" s="25"/>
      <c r="E273" s="25"/>
      <c r="F273" s="123"/>
      <c r="G273" s="134" t="s">
        <v>488</v>
      </c>
      <c r="H273" s="122" t="s">
        <v>389</v>
      </c>
      <c r="I273" s="41" t="s">
        <v>196</v>
      </c>
      <c r="J273" s="133"/>
      <c r="K273" s="89"/>
      <c r="L273" s="42">
        <f>L274</f>
        <v>39.799999999999997</v>
      </c>
    </row>
    <row r="274" spans="1:12">
      <c r="A274" s="40" t="s">
        <v>197</v>
      </c>
      <c r="B274" s="25"/>
      <c r="C274" s="25"/>
      <c r="D274" s="25"/>
      <c r="E274" s="25"/>
      <c r="F274" s="123"/>
      <c r="G274" s="134" t="s">
        <v>488</v>
      </c>
      <c r="H274" s="122" t="s">
        <v>389</v>
      </c>
      <c r="I274" s="41" t="s">
        <v>198</v>
      </c>
      <c r="J274" s="133"/>
      <c r="K274" s="89"/>
      <c r="L274" s="42">
        <f>L275+L276</f>
        <v>39.799999999999997</v>
      </c>
    </row>
    <row r="275" spans="1:12">
      <c r="A275" s="44" t="s">
        <v>286</v>
      </c>
      <c r="B275" s="25"/>
      <c r="C275" s="25"/>
      <c r="D275" s="25"/>
      <c r="E275" s="25"/>
      <c r="F275" s="123"/>
      <c r="G275" s="59" t="s">
        <v>488</v>
      </c>
      <c r="H275" s="124" t="s">
        <v>389</v>
      </c>
      <c r="I275" s="27" t="s">
        <v>287</v>
      </c>
      <c r="J275" s="136"/>
      <c r="K275" s="90"/>
      <c r="L275" s="28"/>
    </row>
    <row r="276" spans="1:12">
      <c r="A276" s="44" t="s">
        <v>199</v>
      </c>
      <c r="B276" s="25"/>
      <c r="C276" s="25"/>
      <c r="D276" s="25"/>
      <c r="E276" s="25"/>
      <c r="F276" s="123"/>
      <c r="G276" s="59" t="s">
        <v>488</v>
      </c>
      <c r="H276" s="124" t="s">
        <v>389</v>
      </c>
      <c r="I276" s="27" t="s">
        <v>200</v>
      </c>
      <c r="J276" s="136"/>
      <c r="K276" s="90"/>
      <c r="L276" s="28">
        <f>L277</f>
        <v>39.799999999999997</v>
      </c>
    </row>
    <row r="277" spans="1:12">
      <c r="A277" s="44" t="s">
        <v>29</v>
      </c>
      <c r="B277" s="25"/>
      <c r="C277" s="25"/>
      <c r="D277" s="25"/>
      <c r="E277" s="25"/>
      <c r="F277" s="123"/>
      <c r="G277" s="59" t="s">
        <v>488</v>
      </c>
      <c r="H277" s="124" t="s">
        <v>389</v>
      </c>
      <c r="I277" s="27" t="s">
        <v>200</v>
      </c>
      <c r="J277" s="136" t="s">
        <v>123</v>
      </c>
      <c r="K277" s="90" t="s">
        <v>246</v>
      </c>
      <c r="L277" s="28">
        <v>39.799999999999997</v>
      </c>
    </row>
    <row r="278" spans="1:12">
      <c r="A278" s="40" t="s">
        <v>390</v>
      </c>
      <c r="B278" s="75"/>
      <c r="C278" s="75"/>
      <c r="D278" s="75"/>
      <c r="E278" s="75"/>
      <c r="F278" s="121"/>
      <c r="G278" s="116"/>
      <c r="H278" s="133"/>
      <c r="I278" s="32"/>
      <c r="J278" s="133"/>
      <c r="K278" s="89"/>
      <c r="L278" s="42"/>
    </row>
    <row r="279" spans="1:12">
      <c r="A279" s="40" t="s">
        <v>391</v>
      </c>
      <c r="B279" s="75"/>
      <c r="C279" s="75"/>
      <c r="D279" s="75"/>
      <c r="E279" s="75"/>
      <c r="F279" s="121"/>
      <c r="G279" s="134" t="s">
        <v>488</v>
      </c>
      <c r="H279" s="133" t="s">
        <v>392</v>
      </c>
      <c r="I279" s="41"/>
      <c r="J279" s="133"/>
      <c r="K279" s="89"/>
      <c r="L279" s="42">
        <f>L281+L286</f>
        <v>605.20000000000005</v>
      </c>
    </row>
    <row r="280" spans="1:12">
      <c r="A280" s="40" t="s">
        <v>280</v>
      </c>
      <c r="B280" s="25"/>
      <c r="C280" s="25"/>
      <c r="D280" s="25"/>
      <c r="E280" s="25"/>
      <c r="F280" s="123"/>
      <c r="G280" s="116"/>
      <c r="H280" s="133"/>
      <c r="I280" s="41"/>
      <c r="J280" s="133"/>
      <c r="K280" s="89"/>
      <c r="L280" s="42"/>
    </row>
    <row r="281" spans="1:12">
      <c r="A281" s="40" t="s">
        <v>281</v>
      </c>
      <c r="B281" s="25"/>
      <c r="C281" s="25"/>
      <c r="D281" s="25"/>
      <c r="E281" s="25"/>
      <c r="F281" s="123"/>
      <c r="G281" s="134" t="s">
        <v>488</v>
      </c>
      <c r="H281" s="133" t="s">
        <v>392</v>
      </c>
      <c r="I281" s="41" t="s">
        <v>181</v>
      </c>
      <c r="J281" s="133"/>
      <c r="K281" s="89"/>
      <c r="L281" s="42">
        <f>L282</f>
        <v>554.20000000000005</v>
      </c>
    </row>
    <row r="282" spans="1:12">
      <c r="A282" s="40" t="s">
        <v>182</v>
      </c>
      <c r="B282" s="25"/>
      <c r="C282" s="25"/>
      <c r="D282" s="25"/>
      <c r="E282" s="25"/>
      <c r="F282" s="123"/>
      <c r="G282" s="134" t="s">
        <v>488</v>
      </c>
      <c r="H282" s="133" t="s">
        <v>392</v>
      </c>
      <c r="I282" s="41" t="s">
        <v>183</v>
      </c>
      <c r="J282" s="133"/>
      <c r="K282" s="89"/>
      <c r="L282" s="42">
        <f>L284</f>
        <v>554.20000000000005</v>
      </c>
    </row>
    <row r="283" spans="1:12">
      <c r="A283" s="44" t="s">
        <v>29</v>
      </c>
      <c r="B283" s="25"/>
      <c r="C283" s="25"/>
      <c r="D283" s="25"/>
      <c r="E283" s="25"/>
      <c r="F283" s="123"/>
      <c r="G283" s="59" t="s">
        <v>488</v>
      </c>
      <c r="H283" s="135" t="s">
        <v>392</v>
      </c>
      <c r="I283" s="27" t="s">
        <v>183</v>
      </c>
      <c r="J283" s="135" t="s">
        <v>123</v>
      </c>
      <c r="K283" s="90" t="s">
        <v>246</v>
      </c>
      <c r="L283" s="28">
        <f>L284+L285</f>
        <v>554.20000000000005</v>
      </c>
    </row>
    <row r="284" spans="1:12">
      <c r="A284" s="44" t="s">
        <v>184</v>
      </c>
      <c r="B284" s="25"/>
      <c r="C284" s="25"/>
      <c r="D284" s="25"/>
      <c r="E284" s="25"/>
      <c r="F284" s="123"/>
      <c r="G284" s="59" t="s">
        <v>488</v>
      </c>
      <c r="H284" s="135" t="s">
        <v>392</v>
      </c>
      <c r="I284" s="27" t="s">
        <v>185</v>
      </c>
      <c r="J284" s="135" t="s">
        <v>123</v>
      </c>
      <c r="K284" s="90" t="s">
        <v>246</v>
      </c>
      <c r="L284" s="28">
        <v>554.20000000000005</v>
      </c>
    </row>
    <row r="285" spans="1:12">
      <c r="A285" s="44" t="s">
        <v>283</v>
      </c>
      <c r="B285" s="25"/>
      <c r="C285" s="25"/>
      <c r="D285" s="25"/>
      <c r="E285" s="25"/>
      <c r="F285" s="123"/>
      <c r="G285" s="59" t="s">
        <v>488</v>
      </c>
      <c r="H285" s="135" t="s">
        <v>392</v>
      </c>
      <c r="I285" s="27" t="s">
        <v>284</v>
      </c>
      <c r="J285" s="135" t="s">
        <v>123</v>
      </c>
      <c r="K285" s="90" t="s">
        <v>246</v>
      </c>
      <c r="L285" s="28"/>
    </row>
    <row r="286" spans="1:12">
      <c r="A286" s="40" t="s">
        <v>285</v>
      </c>
      <c r="B286" s="25"/>
      <c r="C286" s="25"/>
      <c r="D286" s="25"/>
      <c r="E286" s="25"/>
      <c r="F286" s="123"/>
      <c r="G286" s="134" t="s">
        <v>488</v>
      </c>
      <c r="H286" s="133" t="s">
        <v>392</v>
      </c>
      <c r="I286" s="41" t="s">
        <v>196</v>
      </c>
      <c r="J286" s="133"/>
      <c r="K286" s="89"/>
      <c r="L286" s="42">
        <f>L287</f>
        <v>51</v>
      </c>
    </row>
    <row r="287" spans="1:12">
      <c r="A287" s="40" t="s">
        <v>197</v>
      </c>
      <c r="B287" s="25"/>
      <c r="C287" s="25"/>
      <c r="D287" s="25"/>
      <c r="E287" s="25"/>
      <c r="F287" s="123"/>
      <c r="G287" s="134" t="s">
        <v>488</v>
      </c>
      <c r="H287" s="133" t="s">
        <v>392</v>
      </c>
      <c r="I287" s="41" t="s">
        <v>198</v>
      </c>
      <c r="J287" s="133"/>
      <c r="K287" s="89"/>
      <c r="L287" s="42">
        <f>L288+L289</f>
        <v>51</v>
      </c>
    </row>
    <row r="288" spans="1:12">
      <c r="A288" s="44" t="s">
        <v>286</v>
      </c>
      <c r="B288" s="25"/>
      <c r="C288" s="25"/>
      <c r="D288" s="25"/>
      <c r="E288" s="25"/>
      <c r="F288" s="123"/>
      <c r="G288" s="59" t="s">
        <v>488</v>
      </c>
      <c r="H288" s="135" t="s">
        <v>392</v>
      </c>
      <c r="I288" s="27" t="s">
        <v>287</v>
      </c>
      <c r="J288" s="135"/>
      <c r="K288" s="90"/>
      <c r="L288" s="28"/>
    </row>
    <row r="289" spans="1:12">
      <c r="A289" s="44" t="s">
        <v>199</v>
      </c>
      <c r="B289" s="25"/>
      <c r="C289" s="25"/>
      <c r="D289" s="25"/>
      <c r="E289" s="25"/>
      <c r="F289" s="123"/>
      <c r="G289" s="59" t="s">
        <v>488</v>
      </c>
      <c r="H289" s="135" t="s">
        <v>392</v>
      </c>
      <c r="I289" s="27" t="s">
        <v>200</v>
      </c>
      <c r="J289" s="135"/>
      <c r="K289" s="90"/>
      <c r="L289" s="28">
        <f>L290</f>
        <v>51</v>
      </c>
    </row>
    <row r="290" spans="1:12">
      <c r="A290" s="44" t="s">
        <v>29</v>
      </c>
      <c r="B290" s="25"/>
      <c r="C290" s="25"/>
      <c r="D290" s="25"/>
      <c r="E290" s="25"/>
      <c r="F290" s="123"/>
      <c r="G290" s="59" t="s">
        <v>488</v>
      </c>
      <c r="H290" s="135" t="s">
        <v>392</v>
      </c>
      <c r="I290" s="27" t="s">
        <v>200</v>
      </c>
      <c r="J290" s="135" t="s">
        <v>123</v>
      </c>
      <c r="K290" s="90" t="s">
        <v>246</v>
      </c>
      <c r="L290" s="28">
        <v>51</v>
      </c>
    </row>
    <row r="291" spans="1:12">
      <c r="A291" s="40" t="s">
        <v>393</v>
      </c>
      <c r="B291" s="25"/>
      <c r="C291" s="25"/>
      <c r="D291" s="25"/>
      <c r="E291" s="25"/>
      <c r="F291" s="123"/>
      <c r="G291" s="116"/>
      <c r="H291" s="133"/>
      <c r="I291" s="41"/>
      <c r="J291" s="133"/>
      <c r="K291" s="89"/>
      <c r="L291" s="42"/>
    </row>
    <row r="292" spans="1:12">
      <c r="A292" s="40" t="s">
        <v>394</v>
      </c>
      <c r="B292" s="25"/>
      <c r="C292" s="25"/>
      <c r="D292" s="25"/>
      <c r="E292" s="25"/>
      <c r="F292" s="123"/>
      <c r="G292" s="134" t="s">
        <v>488</v>
      </c>
      <c r="H292" s="133" t="s">
        <v>395</v>
      </c>
      <c r="I292" s="41"/>
      <c r="J292" s="133"/>
      <c r="K292" s="89"/>
      <c r="L292" s="42">
        <f>L294+L299</f>
        <v>146.6</v>
      </c>
    </row>
    <row r="293" spans="1:12">
      <c r="A293" s="40" t="s">
        <v>280</v>
      </c>
      <c r="B293" s="25"/>
      <c r="C293" s="25"/>
      <c r="D293" s="25"/>
      <c r="E293" s="25"/>
      <c r="F293" s="123"/>
      <c r="G293" s="116"/>
      <c r="H293" s="133"/>
      <c r="I293" s="41"/>
      <c r="J293" s="133"/>
      <c r="K293" s="89"/>
      <c r="L293" s="42"/>
    </row>
    <row r="294" spans="1:12">
      <c r="A294" s="40" t="s">
        <v>281</v>
      </c>
      <c r="B294" s="25"/>
      <c r="C294" s="25"/>
      <c r="D294" s="25"/>
      <c r="E294" s="25"/>
      <c r="F294" s="123"/>
      <c r="G294" s="134" t="s">
        <v>488</v>
      </c>
      <c r="H294" s="133" t="s">
        <v>395</v>
      </c>
      <c r="I294" s="41" t="s">
        <v>181</v>
      </c>
      <c r="J294" s="133"/>
      <c r="K294" s="89"/>
      <c r="L294" s="42">
        <f>L295</f>
        <v>127.5</v>
      </c>
    </row>
    <row r="295" spans="1:12">
      <c r="A295" s="40" t="s">
        <v>182</v>
      </c>
      <c r="B295" s="75"/>
      <c r="C295" s="75"/>
      <c r="D295" s="75"/>
      <c r="E295" s="75"/>
      <c r="F295" s="121"/>
      <c r="G295" s="134" t="s">
        <v>488</v>
      </c>
      <c r="H295" s="133" t="s">
        <v>395</v>
      </c>
      <c r="I295" s="41" t="s">
        <v>183</v>
      </c>
      <c r="J295" s="133"/>
      <c r="K295" s="89"/>
      <c r="L295" s="42">
        <f>L297</f>
        <v>127.5</v>
      </c>
    </row>
    <row r="296" spans="1:12">
      <c r="A296" s="44" t="s">
        <v>29</v>
      </c>
      <c r="B296" s="75"/>
      <c r="C296" s="75"/>
      <c r="D296" s="75"/>
      <c r="E296" s="75"/>
      <c r="F296" s="121"/>
      <c r="G296" s="59" t="s">
        <v>488</v>
      </c>
      <c r="H296" s="135" t="s">
        <v>395</v>
      </c>
      <c r="I296" s="27" t="s">
        <v>183</v>
      </c>
      <c r="J296" s="135" t="s">
        <v>123</v>
      </c>
      <c r="K296" s="93" t="s">
        <v>246</v>
      </c>
      <c r="L296" s="28">
        <f>L297+L298</f>
        <v>127.5</v>
      </c>
    </row>
    <row r="297" spans="1:12">
      <c r="A297" s="44" t="s">
        <v>184</v>
      </c>
      <c r="B297" s="25"/>
      <c r="C297" s="25"/>
      <c r="D297" s="25"/>
      <c r="E297" s="25"/>
      <c r="F297" s="123"/>
      <c r="G297" s="59" t="s">
        <v>488</v>
      </c>
      <c r="H297" s="135" t="s">
        <v>395</v>
      </c>
      <c r="I297" s="27" t="s">
        <v>185</v>
      </c>
      <c r="J297" s="135" t="s">
        <v>123</v>
      </c>
      <c r="K297" s="93" t="s">
        <v>246</v>
      </c>
      <c r="L297" s="28">
        <v>127.5</v>
      </c>
    </row>
    <row r="298" spans="1:12">
      <c r="A298" s="44" t="s">
        <v>283</v>
      </c>
      <c r="B298" s="25"/>
      <c r="C298" s="25"/>
      <c r="D298" s="25"/>
      <c r="E298" s="25"/>
      <c r="F298" s="123"/>
      <c r="G298" s="59" t="s">
        <v>488</v>
      </c>
      <c r="H298" s="135" t="s">
        <v>395</v>
      </c>
      <c r="I298" s="27" t="s">
        <v>284</v>
      </c>
      <c r="J298" s="136" t="s">
        <v>123</v>
      </c>
      <c r="K298" s="90" t="s">
        <v>246</v>
      </c>
      <c r="L298" s="28"/>
    </row>
    <row r="299" spans="1:12">
      <c r="A299" s="40" t="s">
        <v>285</v>
      </c>
      <c r="B299" s="75"/>
      <c r="C299" s="75"/>
      <c r="D299" s="75"/>
      <c r="E299" s="75"/>
      <c r="F299" s="121"/>
      <c r="G299" s="134" t="s">
        <v>488</v>
      </c>
      <c r="H299" s="133" t="s">
        <v>395</v>
      </c>
      <c r="I299" s="41" t="s">
        <v>196</v>
      </c>
      <c r="J299" s="133"/>
      <c r="K299" s="89"/>
      <c r="L299" s="42">
        <f>L300</f>
        <v>19.100000000000001</v>
      </c>
    </row>
    <row r="300" spans="1:12">
      <c r="A300" s="40" t="s">
        <v>197</v>
      </c>
      <c r="B300" s="75"/>
      <c r="C300" s="75"/>
      <c r="D300" s="75"/>
      <c r="E300" s="75"/>
      <c r="F300" s="121"/>
      <c r="G300" s="134" t="s">
        <v>488</v>
      </c>
      <c r="H300" s="133" t="s">
        <v>395</v>
      </c>
      <c r="I300" s="41" t="s">
        <v>198</v>
      </c>
      <c r="J300" s="133"/>
      <c r="K300" s="89"/>
      <c r="L300" s="42">
        <f>L301+L302</f>
        <v>19.100000000000001</v>
      </c>
    </row>
    <row r="301" spans="1:12">
      <c r="A301" s="44" t="s">
        <v>286</v>
      </c>
      <c r="B301" s="25"/>
      <c r="C301" s="25"/>
      <c r="D301" s="25"/>
      <c r="E301" s="25"/>
      <c r="F301" s="123"/>
      <c r="G301" s="59" t="s">
        <v>488</v>
      </c>
      <c r="H301" s="135" t="s">
        <v>395</v>
      </c>
      <c r="I301" s="27" t="s">
        <v>287</v>
      </c>
      <c r="J301" s="135"/>
      <c r="K301" s="93"/>
      <c r="L301" s="28"/>
    </row>
    <row r="302" spans="1:12">
      <c r="A302" s="44" t="s">
        <v>199</v>
      </c>
      <c r="B302" s="25"/>
      <c r="C302" s="25"/>
      <c r="D302" s="25"/>
      <c r="E302" s="25"/>
      <c r="F302" s="123"/>
      <c r="G302" s="59" t="s">
        <v>488</v>
      </c>
      <c r="H302" s="135" t="s">
        <v>395</v>
      </c>
      <c r="I302" s="27" t="s">
        <v>200</v>
      </c>
      <c r="J302" s="136"/>
      <c r="K302" s="90"/>
      <c r="L302" s="28">
        <v>19.100000000000001</v>
      </c>
    </row>
    <row r="303" spans="1:12">
      <c r="A303" s="44" t="s">
        <v>29</v>
      </c>
      <c r="B303" s="25"/>
      <c r="C303" s="25"/>
      <c r="D303" s="25"/>
      <c r="E303" s="25"/>
      <c r="F303" s="123"/>
      <c r="G303" s="59" t="s">
        <v>488</v>
      </c>
      <c r="H303" s="135" t="s">
        <v>395</v>
      </c>
      <c r="I303" s="27" t="s">
        <v>200</v>
      </c>
      <c r="J303" s="136" t="s">
        <v>123</v>
      </c>
      <c r="K303" s="90" t="s">
        <v>246</v>
      </c>
      <c r="L303" s="28">
        <v>19.100000000000001</v>
      </c>
    </row>
    <row r="304" spans="1:12">
      <c r="A304" s="40" t="s">
        <v>396</v>
      </c>
      <c r="B304" s="4"/>
      <c r="C304" s="4"/>
      <c r="D304" s="49"/>
      <c r="E304" s="49"/>
      <c r="F304" s="131"/>
      <c r="G304" s="134" t="s">
        <v>488</v>
      </c>
      <c r="H304" s="122" t="s">
        <v>366</v>
      </c>
      <c r="I304" s="41"/>
      <c r="J304" s="122"/>
      <c r="K304" s="41"/>
      <c r="L304" s="42">
        <f>L307</f>
        <v>609.69999999999993</v>
      </c>
    </row>
    <row r="305" spans="1:12">
      <c r="A305" s="40" t="s">
        <v>397</v>
      </c>
      <c r="B305" s="4"/>
      <c r="C305" s="4"/>
      <c r="D305" s="49"/>
      <c r="E305" s="49"/>
      <c r="F305" s="131"/>
      <c r="G305" s="116"/>
      <c r="H305" s="122"/>
      <c r="I305" s="41"/>
      <c r="J305" s="122"/>
      <c r="K305" s="41"/>
      <c r="L305" s="42"/>
    </row>
    <row r="306" spans="1:12">
      <c r="A306" s="40" t="s">
        <v>398</v>
      </c>
      <c r="B306" s="4"/>
      <c r="C306" s="4"/>
      <c r="D306" s="49"/>
      <c r="E306" s="49"/>
      <c r="F306" s="131"/>
      <c r="G306" s="116"/>
      <c r="H306" s="124"/>
      <c r="I306" s="27"/>
      <c r="J306" s="124"/>
      <c r="K306" s="90"/>
      <c r="L306" s="38"/>
    </row>
    <row r="307" spans="1:12">
      <c r="A307" s="40" t="s">
        <v>399</v>
      </c>
      <c r="B307" s="4"/>
      <c r="C307" s="4"/>
      <c r="D307" s="49"/>
      <c r="E307" s="49"/>
      <c r="F307" s="131"/>
      <c r="G307" s="134" t="s">
        <v>488</v>
      </c>
      <c r="H307" s="122" t="s">
        <v>400</v>
      </c>
      <c r="I307" s="27"/>
      <c r="J307" s="124"/>
      <c r="K307" s="90"/>
      <c r="L307" s="33">
        <f>L309+L314</f>
        <v>609.69999999999993</v>
      </c>
    </row>
    <row r="308" spans="1:12">
      <c r="A308" s="40" t="s">
        <v>280</v>
      </c>
      <c r="B308" s="4"/>
      <c r="C308" s="4"/>
      <c r="D308" s="49"/>
      <c r="E308" s="49"/>
      <c r="F308" s="131"/>
      <c r="G308" s="116"/>
      <c r="H308" s="122"/>
      <c r="I308" s="41"/>
      <c r="J308" s="122"/>
      <c r="K308" s="41"/>
      <c r="L308" s="33"/>
    </row>
    <row r="309" spans="1:12">
      <c r="A309" s="40" t="s">
        <v>281</v>
      </c>
      <c r="B309" s="4"/>
      <c r="C309" s="4"/>
      <c r="D309" s="49"/>
      <c r="E309" s="49"/>
      <c r="F309" s="131"/>
      <c r="G309" s="134" t="s">
        <v>488</v>
      </c>
      <c r="H309" s="122" t="s">
        <v>400</v>
      </c>
      <c r="I309" s="41" t="s">
        <v>181</v>
      </c>
      <c r="J309" s="122"/>
      <c r="K309" s="41"/>
      <c r="L309" s="33">
        <f>L310</f>
        <v>554.29999999999995</v>
      </c>
    </row>
    <row r="310" spans="1:12">
      <c r="A310" s="40" t="s">
        <v>182</v>
      </c>
      <c r="B310" s="4"/>
      <c r="C310" s="4"/>
      <c r="D310" s="49"/>
      <c r="E310" s="49"/>
      <c r="F310" s="131"/>
      <c r="G310" s="134" t="s">
        <v>488</v>
      </c>
      <c r="H310" s="122" t="s">
        <v>400</v>
      </c>
      <c r="I310" s="41" t="s">
        <v>183</v>
      </c>
      <c r="J310" s="122"/>
      <c r="K310" s="41"/>
      <c r="L310" s="33">
        <f>L312+L313</f>
        <v>554.29999999999995</v>
      </c>
    </row>
    <row r="311" spans="1:12">
      <c r="A311" s="51" t="s">
        <v>73</v>
      </c>
      <c r="B311" s="4"/>
      <c r="C311" s="4"/>
      <c r="D311" s="49"/>
      <c r="E311" s="49"/>
      <c r="F311" s="131"/>
      <c r="G311" s="59" t="s">
        <v>488</v>
      </c>
      <c r="H311" s="124" t="s">
        <v>400</v>
      </c>
      <c r="I311" s="27" t="s">
        <v>183</v>
      </c>
      <c r="J311" s="124" t="s">
        <v>263</v>
      </c>
      <c r="K311" s="27" t="s">
        <v>338</v>
      </c>
      <c r="L311" s="38">
        <f>L312+L313</f>
        <v>554.29999999999995</v>
      </c>
    </row>
    <row r="312" spans="1:12">
      <c r="A312" s="44" t="s">
        <v>184</v>
      </c>
      <c r="B312" s="4"/>
      <c r="C312" s="4"/>
      <c r="D312" s="49"/>
      <c r="E312" s="49"/>
      <c r="F312" s="131"/>
      <c r="G312" s="59" t="s">
        <v>488</v>
      </c>
      <c r="H312" s="124" t="s">
        <v>400</v>
      </c>
      <c r="I312" s="27" t="s">
        <v>185</v>
      </c>
      <c r="J312" s="124" t="s">
        <v>263</v>
      </c>
      <c r="K312" s="27" t="s">
        <v>338</v>
      </c>
      <c r="L312" s="38">
        <v>554.29999999999995</v>
      </c>
    </row>
    <row r="313" spans="1:12">
      <c r="A313" s="44" t="s">
        <v>283</v>
      </c>
      <c r="B313" s="4"/>
      <c r="C313" s="4"/>
      <c r="D313" s="49"/>
      <c r="E313" s="49"/>
      <c r="F313" s="131"/>
      <c r="G313" s="59" t="s">
        <v>488</v>
      </c>
      <c r="H313" s="124" t="s">
        <v>400</v>
      </c>
      <c r="I313" s="27" t="s">
        <v>284</v>
      </c>
      <c r="J313" s="124" t="s">
        <v>263</v>
      </c>
      <c r="K313" s="27" t="s">
        <v>338</v>
      </c>
      <c r="L313" s="38"/>
    </row>
    <row r="314" spans="1:12">
      <c r="A314" s="40" t="s">
        <v>285</v>
      </c>
      <c r="B314" s="4"/>
      <c r="C314" s="4"/>
      <c r="D314" s="4"/>
      <c r="E314" s="4"/>
      <c r="F314" s="10"/>
      <c r="G314" s="134" t="s">
        <v>488</v>
      </c>
      <c r="H314" s="122" t="s">
        <v>400</v>
      </c>
      <c r="I314" s="41" t="s">
        <v>196</v>
      </c>
      <c r="J314" s="122"/>
      <c r="K314" s="41"/>
      <c r="L314" s="42">
        <f>L315</f>
        <v>55.4</v>
      </c>
    </row>
    <row r="315" spans="1:12">
      <c r="A315" s="40" t="s">
        <v>197</v>
      </c>
      <c r="B315" s="4"/>
      <c r="C315" s="4"/>
      <c r="D315" s="4"/>
      <c r="E315" s="4"/>
      <c r="F315" s="10"/>
      <c r="G315" s="134" t="s">
        <v>488</v>
      </c>
      <c r="H315" s="122" t="s">
        <v>400</v>
      </c>
      <c r="I315" s="41" t="s">
        <v>198</v>
      </c>
      <c r="J315" s="122"/>
      <c r="K315" s="41"/>
      <c r="L315" s="42">
        <f>L317+L316</f>
        <v>55.4</v>
      </c>
    </row>
    <row r="316" spans="1:12">
      <c r="A316" s="44" t="s">
        <v>286</v>
      </c>
      <c r="B316" s="4"/>
      <c r="C316" s="4"/>
      <c r="D316" s="4"/>
      <c r="E316" s="4"/>
      <c r="F316" s="10"/>
      <c r="G316" s="59" t="s">
        <v>488</v>
      </c>
      <c r="H316" s="124" t="s">
        <v>400</v>
      </c>
      <c r="I316" s="27" t="s">
        <v>287</v>
      </c>
      <c r="J316" s="124"/>
      <c r="K316" s="27"/>
      <c r="L316" s="28"/>
    </row>
    <row r="317" spans="1:12">
      <c r="A317" s="44" t="s">
        <v>199</v>
      </c>
      <c r="B317" s="4"/>
      <c r="C317" s="4"/>
      <c r="D317" s="4"/>
      <c r="E317" s="4"/>
      <c r="F317" s="10"/>
      <c r="G317" s="59" t="s">
        <v>488</v>
      </c>
      <c r="H317" s="124" t="s">
        <v>400</v>
      </c>
      <c r="I317" s="27" t="s">
        <v>200</v>
      </c>
      <c r="J317" s="124"/>
      <c r="K317" s="27"/>
      <c r="L317" s="28">
        <f>L318</f>
        <v>55.4</v>
      </c>
    </row>
    <row r="318" spans="1:12">
      <c r="A318" s="51" t="s">
        <v>73</v>
      </c>
      <c r="B318" s="4"/>
      <c r="C318" s="4"/>
      <c r="D318" s="4"/>
      <c r="E318" s="4"/>
      <c r="F318" s="10"/>
      <c r="G318" s="59" t="s">
        <v>488</v>
      </c>
      <c r="H318" s="124" t="s">
        <v>400</v>
      </c>
      <c r="I318" s="27" t="s">
        <v>200</v>
      </c>
      <c r="J318" s="124" t="s">
        <v>263</v>
      </c>
      <c r="K318" s="27" t="s">
        <v>338</v>
      </c>
      <c r="L318" s="28">
        <v>55.4</v>
      </c>
    </row>
    <row r="319" spans="1:12">
      <c r="A319" s="40" t="s">
        <v>401</v>
      </c>
      <c r="B319" s="4"/>
      <c r="C319" s="4"/>
      <c r="D319" s="4"/>
      <c r="E319" s="4"/>
      <c r="F319" s="10"/>
      <c r="G319" s="116"/>
      <c r="H319" s="122"/>
      <c r="I319" s="41"/>
      <c r="J319" s="122"/>
      <c r="K319" s="41"/>
      <c r="L319" s="42"/>
    </row>
    <row r="320" spans="1:12">
      <c r="A320" s="40" t="s">
        <v>402</v>
      </c>
      <c r="B320" s="4"/>
      <c r="C320" s="4"/>
      <c r="D320" s="4"/>
      <c r="E320" s="4"/>
      <c r="F320" s="10"/>
      <c r="G320" s="134" t="s">
        <v>488</v>
      </c>
      <c r="H320" s="122" t="s">
        <v>403</v>
      </c>
      <c r="I320" s="41"/>
      <c r="J320" s="122"/>
      <c r="K320" s="41"/>
      <c r="L320" s="42">
        <f>L321</f>
        <v>50</v>
      </c>
    </row>
    <row r="321" spans="1:12">
      <c r="A321" s="40" t="s">
        <v>285</v>
      </c>
      <c r="B321" s="4"/>
      <c r="C321" s="4"/>
      <c r="D321" s="4"/>
      <c r="E321" s="4"/>
      <c r="F321" s="10"/>
      <c r="G321" s="134" t="s">
        <v>488</v>
      </c>
      <c r="H321" s="122" t="s">
        <v>404</v>
      </c>
      <c r="I321" s="41" t="s">
        <v>196</v>
      </c>
      <c r="J321" s="122"/>
      <c r="K321" s="41"/>
      <c r="L321" s="42">
        <f>L322</f>
        <v>50</v>
      </c>
    </row>
    <row r="322" spans="1:12">
      <c r="A322" s="40" t="s">
        <v>197</v>
      </c>
      <c r="B322" s="4"/>
      <c r="C322" s="4"/>
      <c r="D322" s="4"/>
      <c r="E322" s="4"/>
      <c r="F322" s="10"/>
      <c r="G322" s="134" t="s">
        <v>488</v>
      </c>
      <c r="H322" s="122" t="s">
        <v>404</v>
      </c>
      <c r="I322" s="41" t="s">
        <v>198</v>
      </c>
      <c r="J322" s="122"/>
      <c r="K322" s="41"/>
      <c r="L322" s="42">
        <f>L323</f>
        <v>50</v>
      </c>
    </row>
    <row r="323" spans="1:12">
      <c r="A323" s="44" t="s">
        <v>199</v>
      </c>
      <c r="B323" s="75"/>
      <c r="C323" s="75"/>
      <c r="D323" s="75"/>
      <c r="E323" s="75"/>
      <c r="F323" s="121"/>
      <c r="G323" s="59" t="s">
        <v>488</v>
      </c>
      <c r="H323" s="124" t="s">
        <v>404</v>
      </c>
      <c r="I323" s="27" t="s">
        <v>200</v>
      </c>
      <c r="J323" s="124"/>
      <c r="K323" s="27"/>
      <c r="L323" s="28">
        <v>50</v>
      </c>
    </row>
    <row r="324" spans="1:12">
      <c r="A324" s="44" t="s">
        <v>29</v>
      </c>
      <c r="B324" s="75"/>
      <c r="C324" s="75"/>
      <c r="D324" s="75"/>
      <c r="E324" s="75"/>
      <c r="F324" s="121"/>
      <c r="G324" s="59" t="s">
        <v>488</v>
      </c>
      <c r="H324" s="124" t="s">
        <v>404</v>
      </c>
      <c r="I324" s="27" t="s">
        <v>200</v>
      </c>
      <c r="J324" s="124" t="s">
        <v>123</v>
      </c>
      <c r="K324" s="27" t="s">
        <v>246</v>
      </c>
      <c r="L324" s="28">
        <v>50</v>
      </c>
    </row>
    <row r="325" spans="1:12">
      <c r="A325" s="94" t="s">
        <v>405</v>
      </c>
      <c r="B325" s="75"/>
      <c r="C325" s="75"/>
      <c r="D325" s="75"/>
      <c r="E325" s="75"/>
      <c r="F325" s="121"/>
      <c r="G325" s="116"/>
      <c r="H325" s="122"/>
      <c r="I325" s="41"/>
      <c r="J325" s="122"/>
      <c r="K325" s="41"/>
      <c r="L325" s="42"/>
    </row>
    <row r="326" spans="1:12">
      <c r="A326" s="94" t="s">
        <v>402</v>
      </c>
      <c r="B326" s="75"/>
      <c r="C326" s="75"/>
      <c r="D326" s="75"/>
      <c r="E326" s="75"/>
      <c r="F326" s="121"/>
      <c r="G326" s="134" t="s">
        <v>488</v>
      </c>
      <c r="H326" s="122" t="s">
        <v>406</v>
      </c>
      <c r="I326" s="41"/>
      <c r="J326" s="122"/>
      <c r="K326" s="41"/>
      <c r="L326" s="42">
        <f>L327</f>
        <v>100</v>
      </c>
    </row>
    <row r="327" spans="1:12">
      <c r="A327" s="40" t="s">
        <v>285</v>
      </c>
      <c r="B327" s="4"/>
      <c r="C327" s="4"/>
      <c r="D327" s="4"/>
      <c r="E327" s="4"/>
      <c r="F327" s="131"/>
      <c r="G327" s="134" t="s">
        <v>488</v>
      </c>
      <c r="H327" s="122" t="s">
        <v>407</v>
      </c>
      <c r="I327" s="41" t="s">
        <v>196</v>
      </c>
      <c r="J327" s="122"/>
      <c r="K327" s="41"/>
      <c r="L327" s="42">
        <f>L328</f>
        <v>100</v>
      </c>
    </row>
    <row r="328" spans="1:12">
      <c r="A328" s="40" t="s">
        <v>197</v>
      </c>
      <c r="B328" s="4"/>
      <c r="C328" s="4"/>
      <c r="D328" s="4"/>
      <c r="E328" s="4"/>
      <c r="F328" s="131"/>
      <c r="G328" s="134" t="s">
        <v>488</v>
      </c>
      <c r="H328" s="122" t="s">
        <v>407</v>
      </c>
      <c r="I328" s="41" t="s">
        <v>198</v>
      </c>
      <c r="J328" s="122"/>
      <c r="K328" s="41"/>
      <c r="L328" s="42">
        <f>L329</f>
        <v>100</v>
      </c>
    </row>
    <row r="329" spans="1:12">
      <c r="A329" s="44" t="s">
        <v>199</v>
      </c>
      <c r="B329" s="4"/>
      <c r="C329" s="4"/>
      <c r="D329" s="4"/>
      <c r="E329" s="4"/>
      <c r="F329" s="131"/>
      <c r="G329" s="59" t="s">
        <v>488</v>
      </c>
      <c r="H329" s="124" t="s">
        <v>407</v>
      </c>
      <c r="I329" s="27" t="s">
        <v>200</v>
      </c>
      <c r="J329" s="124"/>
      <c r="K329" s="27"/>
      <c r="L329" s="28">
        <f>L330</f>
        <v>100</v>
      </c>
    </row>
    <row r="330" spans="1:12">
      <c r="A330" s="44" t="s">
        <v>29</v>
      </c>
      <c r="B330" s="4"/>
      <c r="C330" s="4"/>
      <c r="D330" s="4"/>
      <c r="E330" s="4"/>
      <c r="F330" s="131"/>
      <c r="G330" s="59" t="s">
        <v>488</v>
      </c>
      <c r="H330" s="124" t="s">
        <v>407</v>
      </c>
      <c r="I330" s="27" t="s">
        <v>200</v>
      </c>
      <c r="J330" s="124" t="s">
        <v>123</v>
      </c>
      <c r="K330" s="27" t="s">
        <v>246</v>
      </c>
      <c r="L330" s="28">
        <v>100</v>
      </c>
    </row>
    <row r="331" spans="1:12">
      <c r="A331" s="40" t="s">
        <v>408</v>
      </c>
      <c r="B331" s="75"/>
      <c r="C331" s="75"/>
      <c r="D331" s="75"/>
      <c r="E331" s="75"/>
      <c r="F331" s="121"/>
      <c r="G331" s="116"/>
      <c r="H331" s="122"/>
      <c r="I331" s="41"/>
      <c r="J331" s="122"/>
      <c r="K331" s="41"/>
      <c r="L331" s="42"/>
    </row>
    <row r="332" spans="1:12">
      <c r="A332" s="40" t="s">
        <v>409</v>
      </c>
      <c r="B332" s="75"/>
      <c r="C332" s="75"/>
      <c r="D332" s="75"/>
      <c r="E332" s="75"/>
      <c r="F332" s="121"/>
      <c r="G332" s="116"/>
      <c r="H332" s="122"/>
      <c r="I332" s="41"/>
      <c r="J332" s="122"/>
      <c r="K332" s="41"/>
      <c r="L332" s="42"/>
    </row>
    <row r="333" spans="1:12">
      <c r="A333" s="40" t="s">
        <v>475</v>
      </c>
      <c r="B333" s="75"/>
      <c r="C333" s="75"/>
      <c r="D333" s="75"/>
      <c r="E333" s="75"/>
      <c r="F333" s="121"/>
      <c r="G333" s="134" t="s">
        <v>488</v>
      </c>
      <c r="H333" s="122" t="s">
        <v>411</v>
      </c>
      <c r="I333" s="41"/>
      <c r="J333" s="122"/>
      <c r="K333" s="41"/>
      <c r="L333" s="42">
        <f>L334</f>
        <v>100</v>
      </c>
    </row>
    <row r="334" spans="1:12">
      <c r="A334" s="40" t="s">
        <v>285</v>
      </c>
      <c r="B334" s="75"/>
      <c r="C334" s="75"/>
      <c r="D334" s="75"/>
      <c r="E334" s="75"/>
      <c r="F334" s="121"/>
      <c r="G334" s="134" t="s">
        <v>488</v>
      </c>
      <c r="H334" s="122" t="s">
        <v>412</v>
      </c>
      <c r="I334" s="41" t="s">
        <v>196</v>
      </c>
      <c r="J334" s="122"/>
      <c r="K334" s="41"/>
      <c r="L334" s="42">
        <f>L335</f>
        <v>100</v>
      </c>
    </row>
    <row r="335" spans="1:12">
      <c r="A335" s="40" t="s">
        <v>197</v>
      </c>
      <c r="B335" s="75"/>
      <c r="C335" s="75"/>
      <c r="D335" s="75"/>
      <c r="E335" s="75"/>
      <c r="F335" s="121"/>
      <c r="G335" s="134" t="s">
        <v>488</v>
      </c>
      <c r="H335" s="122" t="s">
        <v>413</v>
      </c>
      <c r="I335" s="41" t="s">
        <v>198</v>
      </c>
      <c r="J335" s="122"/>
      <c r="K335" s="41"/>
      <c r="L335" s="42">
        <f>L336</f>
        <v>100</v>
      </c>
    </row>
    <row r="336" spans="1:12">
      <c r="A336" s="44" t="s">
        <v>199</v>
      </c>
      <c r="B336" s="75"/>
      <c r="C336" s="75"/>
      <c r="D336" s="75"/>
      <c r="E336" s="75"/>
      <c r="F336" s="121"/>
      <c r="G336" s="59" t="s">
        <v>488</v>
      </c>
      <c r="H336" s="124" t="s">
        <v>413</v>
      </c>
      <c r="I336" s="27" t="s">
        <v>200</v>
      </c>
      <c r="J336" s="124"/>
      <c r="K336" s="27"/>
      <c r="L336" s="28">
        <v>100</v>
      </c>
    </row>
    <row r="337" spans="1:12">
      <c r="A337" s="30" t="s">
        <v>19</v>
      </c>
      <c r="B337" s="75"/>
      <c r="C337" s="75"/>
      <c r="D337" s="75"/>
      <c r="E337" s="75"/>
      <c r="F337" s="121"/>
      <c r="G337" s="116"/>
      <c r="H337" s="124"/>
      <c r="I337" s="27"/>
      <c r="J337" s="124"/>
      <c r="K337" s="27"/>
      <c r="L337" s="28"/>
    </row>
    <row r="338" spans="1:12">
      <c r="A338" s="30" t="s">
        <v>20</v>
      </c>
      <c r="B338" s="75"/>
      <c r="C338" s="75"/>
      <c r="D338" s="75"/>
      <c r="E338" s="75"/>
      <c r="F338" s="121"/>
      <c r="G338" s="59" t="s">
        <v>488</v>
      </c>
      <c r="H338" s="124" t="s">
        <v>413</v>
      </c>
      <c r="I338" s="27" t="s">
        <v>200</v>
      </c>
      <c r="J338" s="124" t="s">
        <v>123</v>
      </c>
      <c r="K338" s="27" t="s">
        <v>239</v>
      </c>
      <c r="L338" s="28">
        <v>100</v>
      </c>
    </row>
    <row r="339" spans="1:12">
      <c r="A339" s="40" t="s">
        <v>476</v>
      </c>
      <c r="G339" s="116"/>
      <c r="H339" s="122"/>
      <c r="I339" s="41"/>
      <c r="J339" s="122"/>
      <c r="K339" s="41"/>
      <c r="L339" s="42"/>
    </row>
    <row r="340" spans="1:12">
      <c r="A340" s="40" t="s">
        <v>477</v>
      </c>
      <c r="G340" s="134" t="s">
        <v>488</v>
      </c>
      <c r="H340" s="122" t="s">
        <v>416</v>
      </c>
      <c r="I340" s="41"/>
      <c r="J340" s="122"/>
      <c r="K340" s="41"/>
      <c r="L340" s="42">
        <f>L342</f>
        <v>1396.1</v>
      </c>
    </row>
    <row r="341" spans="1:12">
      <c r="A341" s="40" t="s">
        <v>417</v>
      </c>
      <c r="G341" s="116"/>
      <c r="H341" s="124"/>
      <c r="I341" s="27"/>
      <c r="J341" s="124"/>
      <c r="K341" s="27"/>
      <c r="L341" s="28"/>
    </row>
    <row r="342" spans="1:12">
      <c r="A342" s="40" t="s">
        <v>418</v>
      </c>
      <c r="G342" s="134" t="s">
        <v>488</v>
      </c>
      <c r="H342" s="122" t="s">
        <v>416</v>
      </c>
      <c r="I342" s="41" t="s">
        <v>115</v>
      </c>
      <c r="J342" s="122"/>
      <c r="K342" s="89"/>
      <c r="L342" s="42">
        <f>L343</f>
        <v>1396.1</v>
      </c>
    </row>
    <row r="343" spans="1:12">
      <c r="A343" s="40" t="s">
        <v>116</v>
      </c>
      <c r="G343" s="134" t="s">
        <v>488</v>
      </c>
      <c r="H343" s="122" t="s">
        <v>416</v>
      </c>
      <c r="I343" s="41" t="s">
        <v>117</v>
      </c>
      <c r="J343" s="122"/>
      <c r="K343" s="41"/>
      <c r="L343" s="42">
        <f>L345</f>
        <v>1396.1</v>
      </c>
    </row>
    <row r="344" spans="1:12">
      <c r="A344" s="95" t="s">
        <v>419</v>
      </c>
      <c r="G344" s="116"/>
      <c r="H344" s="122"/>
      <c r="I344" s="41"/>
      <c r="J344" s="122"/>
      <c r="K344" s="41"/>
      <c r="L344" s="42"/>
    </row>
    <row r="345" spans="1:12">
      <c r="A345" s="95" t="s">
        <v>420</v>
      </c>
      <c r="G345" s="59" t="s">
        <v>488</v>
      </c>
      <c r="H345" s="124" t="s">
        <v>416</v>
      </c>
      <c r="I345" s="27" t="s">
        <v>120</v>
      </c>
      <c r="J345" s="124"/>
      <c r="K345" s="27"/>
      <c r="L345" s="28">
        <f>L346</f>
        <v>1396.1</v>
      </c>
    </row>
    <row r="346" spans="1:12">
      <c r="A346" s="44" t="s">
        <v>421</v>
      </c>
      <c r="G346" s="59" t="s">
        <v>488</v>
      </c>
      <c r="H346" s="124" t="s">
        <v>416</v>
      </c>
      <c r="I346" s="27" t="s">
        <v>120</v>
      </c>
      <c r="J346" s="124" t="s">
        <v>422</v>
      </c>
      <c r="K346" s="27" t="s">
        <v>142</v>
      </c>
      <c r="L346" s="28">
        <v>1396.1</v>
      </c>
    </row>
    <row r="347" spans="1:12">
      <c r="A347" s="40" t="s">
        <v>423</v>
      </c>
      <c r="B347" s="4"/>
      <c r="C347" s="4"/>
      <c r="D347" s="4"/>
      <c r="E347" s="4"/>
      <c r="F347" s="10"/>
      <c r="G347" s="116"/>
      <c r="H347" s="107"/>
      <c r="I347" s="32"/>
      <c r="J347" s="107"/>
      <c r="K347" s="32"/>
      <c r="L347" s="33"/>
    </row>
    <row r="348" spans="1:12">
      <c r="A348" s="40" t="s">
        <v>167</v>
      </c>
      <c r="B348" s="4"/>
      <c r="C348" s="4"/>
      <c r="D348" s="4"/>
      <c r="E348" s="4"/>
      <c r="F348" s="10"/>
      <c r="G348" s="134" t="s">
        <v>488</v>
      </c>
      <c r="H348" s="107" t="s">
        <v>424</v>
      </c>
      <c r="I348" s="32"/>
      <c r="J348" s="107"/>
      <c r="K348" s="32"/>
      <c r="L348" s="33">
        <f>L349</f>
        <v>100</v>
      </c>
    </row>
    <row r="349" spans="1:12">
      <c r="A349" s="40" t="s">
        <v>375</v>
      </c>
      <c r="B349" s="4"/>
      <c r="C349" s="4"/>
      <c r="D349" s="4"/>
      <c r="E349" s="4"/>
      <c r="F349" s="10"/>
      <c r="G349" s="134" t="s">
        <v>488</v>
      </c>
      <c r="H349" s="107" t="s">
        <v>424</v>
      </c>
      <c r="I349" s="32" t="s">
        <v>376</v>
      </c>
      <c r="J349" s="107"/>
      <c r="K349" s="32"/>
      <c r="L349" s="33">
        <f>L350</f>
        <v>100</v>
      </c>
    </row>
    <row r="350" spans="1:12">
      <c r="A350" s="44" t="s">
        <v>425</v>
      </c>
      <c r="B350" s="4"/>
      <c r="C350" s="4"/>
      <c r="D350" s="4"/>
      <c r="E350" s="4"/>
      <c r="F350" s="10"/>
      <c r="G350" s="59" t="s">
        <v>488</v>
      </c>
      <c r="H350" s="128" t="s">
        <v>424</v>
      </c>
      <c r="I350" s="37" t="s">
        <v>426</v>
      </c>
      <c r="J350" s="128"/>
      <c r="K350" s="37"/>
      <c r="L350" s="38">
        <v>100</v>
      </c>
    </row>
    <row r="351" spans="1:12">
      <c r="A351" s="44" t="s">
        <v>425</v>
      </c>
      <c r="B351" s="4"/>
      <c r="C351" s="4"/>
      <c r="D351" s="4"/>
      <c r="E351" s="4"/>
      <c r="F351" s="10"/>
      <c r="G351" s="59" t="s">
        <v>488</v>
      </c>
      <c r="H351" s="128" t="s">
        <v>424</v>
      </c>
      <c r="I351" s="37" t="s">
        <v>426</v>
      </c>
      <c r="J351" s="128" t="s">
        <v>239</v>
      </c>
      <c r="K351" s="37" t="s">
        <v>422</v>
      </c>
      <c r="L351" s="38">
        <v>100</v>
      </c>
    </row>
    <row r="352" spans="1:12">
      <c r="A352" s="11" t="s">
        <v>427</v>
      </c>
      <c r="B352" s="4"/>
      <c r="C352" s="4"/>
      <c r="D352" s="4"/>
      <c r="E352" s="4"/>
      <c r="F352" s="10"/>
      <c r="G352" s="134" t="s">
        <v>488</v>
      </c>
      <c r="H352" s="107" t="s">
        <v>428</v>
      </c>
      <c r="I352" s="32"/>
      <c r="J352" s="107"/>
      <c r="K352" s="32"/>
      <c r="L352" s="33">
        <f>L353</f>
        <v>60</v>
      </c>
    </row>
    <row r="353" spans="1:12">
      <c r="A353" s="40" t="s">
        <v>195</v>
      </c>
      <c r="B353" s="4"/>
      <c r="C353" s="4"/>
      <c r="D353" s="4"/>
      <c r="E353" s="4"/>
      <c r="F353" s="10"/>
      <c r="G353" s="134" t="s">
        <v>488</v>
      </c>
      <c r="H353" s="107" t="s">
        <v>428</v>
      </c>
      <c r="I353" s="32" t="s">
        <v>196</v>
      </c>
      <c r="J353" s="107"/>
      <c r="K353" s="32"/>
      <c r="L353" s="33">
        <f>L354</f>
        <v>60</v>
      </c>
    </row>
    <row r="354" spans="1:12">
      <c r="A354" s="40" t="s">
        <v>197</v>
      </c>
      <c r="B354" s="4"/>
      <c r="C354" s="4"/>
      <c r="D354" s="4"/>
      <c r="E354" s="4"/>
      <c r="F354" s="10"/>
      <c r="G354" s="134" t="s">
        <v>488</v>
      </c>
      <c r="H354" s="107" t="s">
        <v>428</v>
      </c>
      <c r="I354" s="32" t="s">
        <v>198</v>
      </c>
      <c r="J354" s="107"/>
      <c r="K354" s="32"/>
      <c r="L354" s="33">
        <f>L355</f>
        <v>60</v>
      </c>
    </row>
    <row r="355" spans="1:12">
      <c r="A355" s="44" t="s">
        <v>199</v>
      </c>
      <c r="B355" s="4"/>
      <c r="C355" s="4"/>
      <c r="D355" s="4"/>
      <c r="E355" s="4"/>
      <c r="F355" s="10"/>
      <c r="G355" s="59" t="s">
        <v>488</v>
      </c>
      <c r="H355" s="128" t="s">
        <v>428</v>
      </c>
      <c r="I355" s="37" t="s">
        <v>200</v>
      </c>
      <c r="J355" s="128"/>
      <c r="K355" s="37"/>
      <c r="L355" s="38">
        <v>60</v>
      </c>
    </row>
    <row r="356" spans="1:12">
      <c r="A356" s="44" t="s">
        <v>429</v>
      </c>
      <c r="B356" s="4"/>
      <c r="C356" s="4"/>
      <c r="D356" s="4"/>
      <c r="E356" s="4"/>
      <c r="F356" s="10"/>
      <c r="G356" s="59" t="s">
        <v>488</v>
      </c>
      <c r="H356" s="128" t="s">
        <v>428</v>
      </c>
      <c r="I356" s="37" t="s">
        <v>200</v>
      </c>
      <c r="J356" s="128" t="s">
        <v>239</v>
      </c>
      <c r="K356" s="37" t="s">
        <v>422</v>
      </c>
      <c r="L356" s="38">
        <v>60</v>
      </c>
    </row>
    <row r="357" spans="1:12">
      <c r="A357" s="40" t="s">
        <v>430</v>
      </c>
      <c r="B357" s="4"/>
      <c r="C357" s="4"/>
      <c r="D357" s="4"/>
      <c r="E357" s="4"/>
      <c r="F357" s="10"/>
      <c r="G357" s="116"/>
      <c r="H357" s="107"/>
      <c r="I357" s="32"/>
      <c r="J357" s="107"/>
      <c r="K357" s="32"/>
      <c r="L357" s="33"/>
    </row>
    <row r="358" spans="1:12">
      <c r="A358" s="40" t="s">
        <v>431</v>
      </c>
      <c r="B358" s="4"/>
      <c r="C358" s="4"/>
      <c r="D358" s="4"/>
      <c r="E358" s="4"/>
      <c r="F358" s="10"/>
      <c r="G358" s="134" t="s">
        <v>488</v>
      </c>
      <c r="H358" s="107" t="s">
        <v>432</v>
      </c>
      <c r="I358" s="32"/>
      <c r="J358" s="107"/>
      <c r="K358" s="32"/>
      <c r="L358" s="33">
        <f>L359</f>
        <v>300</v>
      </c>
    </row>
    <row r="359" spans="1:12">
      <c r="A359" s="40" t="s">
        <v>195</v>
      </c>
      <c r="B359" s="4"/>
      <c r="C359" s="4"/>
      <c r="D359" s="4"/>
      <c r="E359" s="4"/>
      <c r="F359" s="10"/>
      <c r="G359" s="134" t="s">
        <v>488</v>
      </c>
      <c r="H359" s="107" t="s">
        <v>432</v>
      </c>
      <c r="I359" s="32" t="s">
        <v>196</v>
      </c>
      <c r="J359" s="107"/>
      <c r="K359" s="32"/>
      <c r="L359" s="33">
        <f>L360</f>
        <v>300</v>
      </c>
    </row>
    <row r="360" spans="1:12">
      <c r="A360" s="40" t="s">
        <v>197</v>
      </c>
      <c r="B360" s="4"/>
      <c r="C360" s="4"/>
      <c r="D360" s="4"/>
      <c r="E360" s="4"/>
      <c r="F360" s="10"/>
      <c r="G360" s="134" t="s">
        <v>488</v>
      </c>
      <c r="H360" s="107" t="s">
        <v>432</v>
      </c>
      <c r="I360" s="32" t="s">
        <v>198</v>
      </c>
      <c r="J360" s="107"/>
      <c r="K360" s="32"/>
      <c r="L360" s="33">
        <f>L361</f>
        <v>300</v>
      </c>
    </row>
    <row r="361" spans="1:12">
      <c r="A361" s="44" t="s">
        <v>199</v>
      </c>
      <c r="B361" s="4"/>
      <c r="C361" s="4"/>
      <c r="D361" s="4"/>
      <c r="E361" s="4"/>
      <c r="F361" s="10"/>
      <c r="G361" s="59" t="s">
        <v>488</v>
      </c>
      <c r="H361" s="128" t="s">
        <v>432</v>
      </c>
      <c r="I361" s="37" t="s">
        <v>200</v>
      </c>
      <c r="J361" s="128"/>
      <c r="K361" s="37"/>
      <c r="L361" s="38">
        <v>300</v>
      </c>
    </row>
    <row r="362" spans="1:12">
      <c r="A362" s="44" t="s">
        <v>429</v>
      </c>
      <c r="B362" s="4"/>
      <c r="C362" s="4"/>
      <c r="D362" s="4"/>
      <c r="E362" s="4"/>
      <c r="F362" s="10"/>
      <c r="G362" s="59" t="s">
        <v>488</v>
      </c>
      <c r="H362" s="128" t="s">
        <v>432</v>
      </c>
      <c r="I362" s="37" t="s">
        <v>200</v>
      </c>
      <c r="J362" s="128" t="s">
        <v>239</v>
      </c>
      <c r="K362" s="37" t="s">
        <v>330</v>
      </c>
      <c r="L362" s="38">
        <v>300</v>
      </c>
    </row>
    <row r="363" spans="1:12">
      <c r="A363" s="11" t="s">
        <v>433</v>
      </c>
      <c r="B363" s="4"/>
      <c r="C363" s="4"/>
      <c r="D363" s="4"/>
      <c r="E363" s="4"/>
      <c r="F363" s="10"/>
      <c r="G363" s="116"/>
      <c r="H363" s="128"/>
      <c r="I363" s="37"/>
      <c r="J363" s="128"/>
      <c r="K363" s="37"/>
      <c r="L363" s="38"/>
    </row>
    <row r="364" spans="1:12">
      <c r="A364" s="11" t="s">
        <v>434</v>
      </c>
      <c r="B364" s="4"/>
      <c r="C364" s="4"/>
      <c r="D364" s="4"/>
      <c r="E364" s="4"/>
      <c r="F364" s="10"/>
      <c r="G364" s="134" t="s">
        <v>488</v>
      </c>
      <c r="H364" s="107" t="s">
        <v>435</v>
      </c>
      <c r="I364" s="32"/>
      <c r="J364" s="107"/>
      <c r="K364" s="32"/>
      <c r="L364" s="33">
        <f>L365</f>
        <v>118.5</v>
      </c>
    </row>
    <row r="365" spans="1:12">
      <c r="A365" s="40" t="s">
        <v>285</v>
      </c>
      <c r="B365" s="75"/>
      <c r="C365" s="75"/>
      <c r="D365" s="75"/>
      <c r="E365" s="75"/>
      <c r="F365" s="121"/>
      <c r="G365" s="134" t="s">
        <v>488</v>
      </c>
      <c r="H365" s="107" t="s">
        <v>435</v>
      </c>
      <c r="I365" s="91" t="s">
        <v>196</v>
      </c>
      <c r="J365" s="129"/>
      <c r="K365" s="91"/>
      <c r="L365" s="84">
        <f>L366</f>
        <v>118.5</v>
      </c>
    </row>
    <row r="366" spans="1:12">
      <c r="A366" s="40" t="s">
        <v>197</v>
      </c>
      <c r="B366" s="75"/>
      <c r="C366" s="75"/>
      <c r="D366" s="75"/>
      <c r="E366" s="75"/>
      <c r="F366" s="121"/>
      <c r="G366" s="134" t="s">
        <v>488</v>
      </c>
      <c r="H366" s="107" t="s">
        <v>435</v>
      </c>
      <c r="I366" s="91" t="s">
        <v>198</v>
      </c>
      <c r="J366" s="129"/>
      <c r="K366" s="91"/>
      <c r="L366" s="42">
        <f>L367</f>
        <v>118.5</v>
      </c>
    </row>
    <row r="367" spans="1:12">
      <c r="A367" s="44" t="s">
        <v>199</v>
      </c>
      <c r="B367" s="75"/>
      <c r="C367" s="75"/>
      <c r="D367" s="75"/>
      <c r="E367" s="75"/>
      <c r="F367" s="121"/>
      <c r="G367" s="59" t="s">
        <v>488</v>
      </c>
      <c r="H367" s="128" t="s">
        <v>435</v>
      </c>
      <c r="I367" s="96" t="s">
        <v>200</v>
      </c>
      <c r="J367" s="137"/>
      <c r="K367" s="96"/>
      <c r="L367" s="28">
        <v>118.5</v>
      </c>
    </row>
    <row r="368" spans="1:12">
      <c r="A368" s="44" t="s">
        <v>429</v>
      </c>
      <c r="B368" s="75"/>
      <c r="C368" s="75"/>
      <c r="D368" s="75"/>
      <c r="E368" s="75"/>
      <c r="F368" s="121"/>
      <c r="G368" s="59" t="s">
        <v>488</v>
      </c>
      <c r="H368" s="128" t="s">
        <v>435</v>
      </c>
      <c r="I368" s="96" t="s">
        <v>200</v>
      </c>
      <c r="J368" s="137" t="s">
        <v>239</v>
      </c>
      <c r="K368" s="96" t="s">
        <v>422</v>
      </c>
      <c r="L368" s="28">
        <v>118.5</v>
      </c>
    </row>
    <row r="369" spans="1:12">
      <c r="A369" s="11" t="s">
        <v>433</v>
      </c>
      <c r="B369" s="75"/>
      <c r="C369" s="75"/>
      <c r="D369" s="75"/>
      <c r="E369" s="75"/>
      <c r="F369" s="121"/>
      <c r="G369" s="116"/>
      <c r="H369" s="122"/>
      <c r="I369" s="41"/>
      <c r="J369" s="122"/>
      <c r="K369" s="41"/>
      <c r="L369" s="42"/>
    </row>
    <row r="370" spans="1:12">
      <c r="A370" s="11" t="s">
        <v>434</v>
      </c>
      <c r="B370" s="75"/>
      <c r="C370" s="75"/>
      <c r="D370" s="75"/>
      <c r="E370" s="75"/>
      <c r="F370" s="121"/>
      <c r="G370" s="134" t="s">
        <v>488</v>
      </c>
      <c r="H370" s="107" t="s">
        <v>436</v>
      </c>
      <c r="I370" s="32"/>
      <c r="J370" s="107"/>
      <c r="K370" s="32"/>
      <c r="L370" s="42">
        <f>L371</f>
        <v>38</v>
      </c>
    </row>
    <row r="371" spans="1:12">
      <c r="A371" s="40" t="s">
        <v>285</v>
      </c>
      <c r="B371" s="75"/>
      <c r="C371" s="75"/>
      <c r="D371" s="75"/>
      <c r="E371" s="75"/>
      <c r="F371" s="121"/>
      <c r="G371" s="134" t="s">
        <v>488</v>
      </c>
      <c r="H371" s="107" t="s">
        <v>436</v>
      </c>
      <c r="I371" s="91" t="s">
        <v>196</v>
      </c>
      <c r="J371" s="129"/>
      <c r="K371" s="91"/>
      <c r="L371" s="42">
        <f>L372</f>
        <v>38</v>
      </c>
    </row>
    <row r="372" spans="1:12">
      <c r="A372" s="40" t="s">
        <v>197</v>
      </c>
      <c r="B372" s="25"/>
      <c r="C372" s="25"/>
      <c r="D372" s="25"/>
      <c r="E372" s="25"/>
      <c r="F372" s="123"/>
      <c r="G372" s="134" t="s">
        <v>488</v>
      </c>
      <c r="H372" s="107" t="s">
        <v>436</v>
      </c>
      <c r="I372" s="91" t="s">
        <v>198</v>
      </c>
      <c r="J372" s="129"/>
      <c r="K372" s="91"/>
      <c r="L372" s="42">
        <f>L373</f>
        <v>38</v>
      </c>
    </row>
    <row r="373" spans="1:12">
      <c r="A373" s="44" t="s">
        <v>199</v>
      </c>
      <c r="B373" s="75"/>
      <c r="C373" s="75"/>
      <c r="D373" s="75"/>
      <c r="E373" s="75"/>
      <c r="F373" s="121"/>
      <c r="G373" s="59" t="s">
        <v>488</v>
      </c>
      <c r="H373" s="128" t="s">
        <v>436</v>
      </c>
      <c r="I373" s="96" t="s">
        <v>200</v>
      </c>
      <c r="J373" s="137"/>
      <c r="K373" s="96"/>
      <c r="L373" s="28">
        <v>38</v>
      </c>
    </row>
    <row r="374" spans="1:12">
      <c r="A374" s="44" t="s">
        <v>429</v>
      </c>
      <c r="B374" s="75"/>
      <c r="C374" s="75"/>
      <c r="D374" s="75"/>
      <c r="E374" s="75"/>
      <c r="F374" s="121"/>
      <c r="G374" s="59" t="s">
        <v>488</v>
      </c>
      <c r="H374" s="128" t="s">
        <v>436</v>
      </c>
      <c r="I374" s="96" t="s">
        <v>200</v>
      </c>
      <c r="J374" s="137" t="s">
        <v>239</v>
      </c>
      <c r="K374" s="96" t="s">
        <v>422</v>
      </c>
      <c r="L374" s="28">
        <v>38</v>
      </c>
    </row>
    <row r="375" spans="1:12">
      <c r="A375" s="40" t="s">
        <v>437</v>
      </c>
      <c r="B375" s="75"/>
      <c r="C375" s="75"/>
      <c r="D375" s="75"/>
      <c r="E375" s="75"/>
      <c r="F375" s="121"/>
      <c r="G375" s="116"/>
      <c r="H375" s="128"/>
      <c r="I375" s="96"/>
      <c r="J375" s="137"/>
      <c r="K375" s="96"/>
      <c r="L375" s="28"/>
    </row>
    <row r="376" spans="1:12">
      <c r="A376" s="40" t="s">
        <v>438</v>
      </c>
      <c r="B376" s="75"/>
      <c r="C376" s="75"/>
      <c r="D376" s="75"/>
      <c r="E376" s="75"/>
      <c r="F376" s="121"/>
      <c r="G376" s="134" t="s">
        <v>488</v>
      </c>
      <c r="H376" s="107" t="s">
        <v>439</v>
      </c>
      <c r="I376" s="91"/>
      <c r="J376" s="129"/>
      <c r="K376" s="91"/>
      <c r="L376" s="42">
        <f>L377</f>
        <v>744.6</v>
      </c>
    </row>
    <row r="377" spans="1:12">
      <c r="A377" s="40" t="s">
        <v>285</v>
      </c>
      <c r="B377" s="75"/>
      <c r="C377" s="75"/>
      <c r="D377" s="75"/>
      <c r="E377" s="75"/>
      <c r="F377" s="121"/>
      <c r="G377" s="134" t="s">
        <v>488</v>
      </c>
      <c r="H377" s="107" t="s">
        <v>439</v>
      </c>
      <c r="I377" s="91" t="s">
        <v>196</v>
      </c>
      <c r="J377" s="129"/>
      <c r="K377" s="91"/>
      <c r="L377" s="42">
        <f>L378</f>
        <v>744.6</v>
      </c>
    </row>
    <row r="378" spans="1:12">
      <c r="A378" s="40" t="s">
        <v>197</v>
      </c>
      <c r="B378" s="75"/>
      <c r="C378" s="75"/>
      <c r="D378" s="75"/>
      <c r="E378" s="75"/>
      <c r="F378" s="121"/>
      <c r="G378" s="134" t="s">
        <v>488</v>
      </c>
      <c r="H378" s="107" t="s">
        <v>439</v>
      </c>
      <c r="I378" s="91" t="s">
        <v>198</v>
      </c>
      <c r="J378" s="129"/>
      <c r="K378" s="91"/>
      <c r="L378" s="42">
        <f>L379</f>
        <v>744.6</v>
      </c>
    </row>
    <row r="379" spans="1:12">
      <c r="A379" s="44" t="s">
        <v>199</v>
      </c>
      <c r="B379" s="75"/>
      <c r="C379" s="75"/>
      <c r="D379" s="75"/>
      <c r="E379" s="75"/>
      <c r="F379" s="121"/>
      <c r="G379" s="59" t="s">
        <v>488</v>
      </c>
      <c r="H379" s="128" t="s">
        <v>439</v>
      </c>
      <c r="I379" s="96" t="s">
        <v>200</v>
      </c>
      <c r="J379" s="137"/>
      <c r="K379" s="96"/>
      <c r="L379" s="28">
        <f>L380</f>
        <v>744.6</v>
      </c>
    </row>
    <row r="380" spans="1:12">
      <c r="A380" s="44" t="s">
        <v>33</v>
      </c>
      <c r="B380" s="75"/>
      <c r="C380" s="75"/>
      <c r="D380" s="75"/>
      <c r="E380" s="75"/>
      <c r="F380" s="121"/>
      <c r="G380" s="59" t="s">
        <v>488</v>
      </c>
      <c r="H380" s="128" t="s">
        <v>439</v>
      </c>
      <c r="I380" s="96" t="s">
        <v>200</v>
      </c>
      <c r="J380" s="137" t="s">
        <v>239</v>
      </c>
      <c r="K380" s="96" t="s">
        <v>330</v>
      </c>
      <c r="L380" s="28">
        <v>744.6</v>
      </c>
    </row>
    <row r="381" spans="1:12">
      <c r="A381" s="40" t="s">
        <v>201</v>
      </c>
      <c r="B381" s="75"/>
      <c r="C381" s="75"/>
      <c r="D381" s="75"/>
      <c r="E381" s="75"/>
      <c r="F381" s="121"/>
      <c r="G381" s="116"/>
      <c r="H381" s="122"/>
      <c r="I381" s="41"/>
      <c r="J381" s="107"/>
      <c r="K381" s="41"/>
      <c r="L381" s="42"/>
    </row>
    <row r="382" spans="1:12">
      <c r="A382" s="40" t="s">
        <v>202</v>
      </c>
      <c r="B382" s="75"/>
      <c r="C382" s="75"/>
      <c r="D382" s="75"/>
      <c r="E382" s="75"/>
      <c r="F382" s="121"/>
      <c r="G382" s="116"/>
      <c r="H382" s="122"/>
      <c r="I382" s="41"/>
      <c r="J382" s="107"/>
      <c r="K382" s="41"/>
      <c r="L382" s="42"/>
    </row>
    <row r="383" spans="1:12">
      <c r="A383" s="40" t="s">
        <v>203</v>
      </c>
      <c r="B383" s="75"/>
      <c r="C383" s="75"/>
      <c r="D383" s="75"/>
      <c r="E383" s="75"/>
      <c r="F383" s="121"/>
      <c r="G383" s="134" t="s">
        <v>488</v>
      </c>
      <c r="H383" s="122" t="s">
        <v>204</v>
      </c>
      <c r="I383" s="41"/>
      <c r="J383" s="107"/>
      <c r="K383" s="41"/>
      <c r="L383" s="42">
        <f>L384</f>
        <v>1353.7</v>
      </c>
    </row>
    <row r="384" spans="1:12">
      <c r="A384" s="40" t="s">
        <v>195</v>
      </c>
      <c r="B384" s="75"/>
      <c r="C384" s="75"/>
      <c r="D384" s="75"/>
      <c r="E384" s="75"/>
      <c r="F384" s="121"/>
      <c r="G384" s="134" t="s">
        <v>488</v>
      </c>
      <c r="H384" s="122" t="s">
        <v>205</v>
      </c>
      <c r="I384" s="41" t="s">
        <v>196</v>
      </c>
      <c r="J384" s="107"/>
      <c r="K384" s="41"/>
      <c r="L384" s="42">
        <f>L385</f>
        <v>1353.7</v>
      </c>
    </row>
    <row r="385" spans="1:12">
      <c r="A385" s="40" t="s">
        <v>197</v>
      </c>
      <c r="B385" s="75"/>
      <c r="C385" s="75"/>
      <c r="D385" s="75"/>
      <c r="E385" s="75"/>
      <c r="F385" s="121"/>
      <c r="G385" s="134" t="s">
        <v>488</v>
      </c>
      <c r="H385" s="122" t="s">
        <v>205</v>
      </c>
      <c r="I385" s="41" t="s">
        <v>198</v>
      </c>
      <c r="J385" s="107"/>
      <c r="K385" s="41"/>
      <c r="L385" s="42">
        <f>L386</f>
        <v>1353.7</v>
      </c>
    </row>
    <row r="386" spans="1:12">
      <c r="A386" s="44" t="s">
        <v>199</v>
      </c>
      <c r="B386" s="75"/>
      <c r="C386" s="75"/>
      <c r="D386" s="75"/>
      <c r="E386" s="75"/>
      <c r="F386" s="121"/>
      <c r="G386" s="59" t="s">
        <v>488</v>
      </c>
      <c r="H386" s="124" t="s">
        <v>205</v>
      </c>
      <c r="I386" s="27" t="s">
        <v>200</v>
      </c>
      <c r="J386" s="128"/>
      <c r="K386" s="27"/>
      <c r="L386" s="28">
        <f>L387</f>
        <v>1353.7</v>
      </c>
    </row>
    <row r="387" spans="1:12">
      <c r="A387" s="44" t="s">
        <v>77</v>
      </c>
      <c r="B387" s="75"/>
      <c r="C387" s="75"/>
      <c r="D387" s="75"/>
      <c r="E387" s="75"/>
      <c r="F387" s="121"/>
      <c r="G387" s="59" t="s">
        <v>488</v>
      </c>
      <c r="H387" s="124" t="s">
        <v>205</v>
      </c>
      <c r="I387" s="27" t="s">
        <v>200</v>
      </c>
      <c r="J387" s="128" t="s">
        <v>206</v>
      </c>
      <c r="K387" s="27" t="s">
        <v>123</v>
      </c>
      <c r="L387" s="28">
        <f>1000+353.7</f>
        <v>1353.7</v>
      </c>
    </row>
    <row r="388" spans="1:12">
      <c r="A388" s="40" t="s">
        <v>201</v>
      </c>
      <c r="B388" s="4"/>
      <c r="C388" s="4"/>
      <c r="D388" s="4"/>
      <c r="E388" s="4"/>
      <c r="F388" s="10"/>
      <c r="G388" s="116"/>
      <c r="H388" s="122"/>
      <c r="I388" s="41"/>
      <c r="J388" s="122"/>
      <c r="K388" s="41"/>
      <c r="L388" s="42"/>
    </row>
    <row r="389" spans="1:12">
      <c r="A389" s="40" t="s">
        <v>242</v>
      </c>
      <c r="B389" s="4"/>
      <c r="C389" s="4"/>
      <c r="D389" s="4"/>
      <c r="E389" s="4"/>
      <c r="F389" s="10"/>
      <c r="G389" s="134" t="s">
        <v>488</v>
      </c>
      <c r="H389" s="122" t="s">
        <v>243</v>
      </c>
      <c r="I389" s="41"/>
      <c r="J389" s="122"/>
      <c r="K389" s="41"/>
      <c r="L389" s="42">
        <f>L390+L395</f>
        <v>100</v>
      </c>
    </row>
    <row r="390" spans="1:12">
      <c r="A390" s="40" t="s">
        <v>244</v>
      </c>
      <c r="B390" s="35"/>
      <c r="C390" s="35"/>
      <c r="D390" s="35"/>
      <c r="E390" s="35"/>
      <c r="F390" s="127"/>
      <c r="G390" s="134" t="s">
        <v>488</v>
      </c>
      <c r="H390" s="107" t="s">
        <v>245</v>
      </c>
      <c r="I390" s="32"/>
      <c r="J390" s="107"/>
      <c r="K390" s="41"/>
      <c r="L390" s="42">
        <f>L391</f>
        <v>50</v>
      </c>
    </row>
    <row r="391" spans="1:12">
      <c r="A391" s="40" t="s">
        <v>195</v>
      </c>
      <c r="B391" s="35"/>
      <c r="C391" s="35"/>
      <c r="D391" s="35"/>
      <c r="E391" s="35"/>
      <c r="F391" s="127"/>
      <c r="G391" s="134" t="s">
        <v>488</v>
      </c>
      <c r="H391" s="107" t="s">
        <v>245</v>
      </c>
      <c r="I391" s="32" t="s">
        <v>196</v>
      </c>
      <c r="J391" s="107"/>
      <c r="K391" s="41"/>
      <c r="L391" s="42">
        <f>L392</f>
        <v>50</v>
      </c>
    </row>
    <row r="392" spans="1:12">
      <c r="A392" s="40" t="s">
        <v>197</v>
      </c>
      <c r="B392" s="35"/>
      <c r="C392" s="35"/>
      <c r="D392" s="35"/>
      <c r="E392" s="35"/>
      <c r="F392" s="127"/>
      <c r="G392" s="134" t="s">
        <v>488</v>
      </c>
      <c r="H392" s="107" t="s">
        <v>245</v>
      </c>
      <c r="I392" s="32" t="s">
        <v>198</v>
      </c>
      <c r="J392" s="122"/>
      <c r="K392" s="41"/>
      <c r="L392" s="42">
        <f>L393</f>
        <v>50</v>
      </c>
    </row>
    <row r="393" spans="1:12">
      <c r="A393" s="44" t="s">
        <v>199</v>
      </c>
      <c r="B393" s="35"/>
      <c r="C393" s="35"/>
      <c r="D393" s="35"/>
      <c r="E393" s="35"/>
      <c r="F393" s="127"/>
      <c r="G393" s="59" t="s">
        <v>488</v>
      </c>
      <c r="H393" s="128" t="s">
        <v>245</v>
      </c>
      <c r="I393" s="37" t="s">
        <v>200</v>
      </c>
      <c r="J393" s="124"/>
      <c r="K393" s="27"/>
      <c r="L393" s="28">
        <f>L394</f>
        <v>50</v>
      </c>
    </row>
    <row r="394" spans="1:12">
      <c r="A394" s="44" t="s">
        <v>29</v>
      </c>
      <c r="B394" s="35"/>
      <c r="C394" s="35"/>
      <c r="D394" s="35"/>
      <c r="E394" s="35"/>
      <c r="F394" s="127"/>
      <c r="G394" s="59" t="s">
        <v>488</v>
      </c>
      <c r="H394" s="128" t="s">
        <v>245</v>
      </c>
      <c r="I394" s="37" t="s">
        <v>200</v>
      </c>
      <c r="J394" s="124" t="s">
        <v>123</v>
      </c>
      <c r="K394" s="27" t="s">
        <v>246</v>
      </c>
      <c r="L394" s="28">
        <v>50</v>
      </c>
    </row>
    <row r="395" spans="1:12">
      <c r="A395" s="40" t="s">
        <v>247</v>
      </c>
      <c r="B395" s="4"/>
      <c r="C395" s="4"/>
      <c r="D395" s="4"/>
      <c r="E395" s="4"/>
      <c r="F395" s="10"/>
      <c r="G395" s="134" t="s">
        <v>488</v>
      </c>
      <c r="H395" s="107" t="s">
        <v>248</v>
      </c>
      <c r="I395" s="32"/>
      <c r="J395" s="107"/>
      <c r="K395" s="41"/>
      <c r="L395" s="42">
        <f>L396</f>
        <v>50</v>
      </c>
    </row>
    <row r="396" spans="1:12">
      <c r="A396" s="40" t="s">
        <v>195</v>
      </c>
      <c r="B396" s="35"/>
      <c r="C396" s="35"/>
      <c r="D396" s="35"/>
      <c r="E396" s="35"/>
      <c r="F396" s="127"/>
      <c r="G396" s="134" t="s">
        <v>488</v>
      </c>
      <c r="H396" s="107" t="s">
        <v>248</v>
      </c>
      <c r="I396" s="32" t="s">
        <v>196</v>
      </c>
      <c r="J396" s="107"/>
      <c r="K396" s="41"/>
      <c r="L396" s="42">
        <f>L397</f>
        <v>50</v>
      </c>
    </row>
    <row r="397" spans="1:12">
      <c r="A397" s="40" t="s">
        <v>197</v>
      </c>
      <c r="B397" s="4"/>
      <c r="C397" s="4"/>
      <c r="D397" s="4"/>
      <c r="E397" s="4"/>
      <c r="F397" s="10"/>
      <c r="G397" s="134" t="s">
        <v>488</v>
      </c>
      <c r="H397" s="107" t="s">
        <v>248</v>
      </c>
      <c r="I397" s="32" t="s">
        <v>198</v>
      </c>
      <c r="J397" s="122"/>
      <c r="K397" s="41"/>
      <c r="L397" s="42">
        <f>L398</f>
        <v>50</v>
      </c>
    </row>
    <row r="398" spans="1:12">
      <c r="A398" s="44" t="s">
        <v>199</v>
      </c>
      <c r="B398" s="4"/>
      <c r="C398" s="4"/>
      <c r="D398" s="4"/>
      <c r="E398" s="4"/>
      <c r="F398" s="10"/>
      <c r="G398" s="59" t="s">
        <v>488</v>
      </c>
      <c r="H398" s="128" t="s">
        <v>248</v>
      </c>
      <c r="I398" s="37" t="s">
        <v>200</v>
      </c>
      <c r="J398" s="124"/>
      <c r="K398" s="27"/>
      <c r="L398" s="28">
        <f>L399</f>
        <v>50</v>
      </c>
    </row>
    <row r="399" spans="1:12">
      <c r="A399" s="44" t="s">
        <v>29</v>
      </c>
      <c r="B399" s="4"/>
      <c r="C399" s="4"/>
      <c r="D399" s="4"/>
      <c r="E399" s="4"/>
      <c r="F399" s="10"/>
      <c r="G399" s="59" t="s">
        <v>488</v>
      </c>
      <c r="H399" s="128" t="s">
        <v>248</v>
      </c>
      <c r="I399" s="37" t="s">
        <v>200</v>
      </c>
      <c r="J399" s="124" t="s">
        <v>123</v>
      </c>
      <c r="K399" s="27" t="s">
        <v>246</v>
      </c>
      <c r="L399" s="28">
        <v>50</v>
      </c>
    </row>
    <row r="400" spans="1:12">
      <c r="A400" s="40" t="s">
        <v>201</v>
      </c>
      <c r="B400" s="4"/>
      <c r="C400" s="4"/>
      <c r="D400" s="4"/>
      <c r="E400" s="4"/>
      <c r="F400" s="10"/>
      <c r="G400" s="116"/>
      <c r="H400" s="122"/>
      <c r="I400" s="41"/>
      <c r="J400" s="122"/>
      <c r="K400" s="41"/>
      <c r="L400" s="42"/>
    </row>
    <row r="401" spans="1:12">
      <c r="A401" s="40" t="s">
        <v>249</v>
      </c>
      <c r="B401" s="4"/>
      <c r="C401" s="4"/>
      <c r="D401" s="4"/>
      <c r="E401" s="4"/>
      <c r="F401" s="10"/>
      <c r="G401" s="116"/>
      <c r="H401" s="122"/>
      <c r="I401" s="41"/>
      <c r="J401" s="122"/>
      <c r="K401" s="41"/>
      <c r="L401" s="42"/>
    </row>
    <row r="402" spans="1:12">
      <c r="A402" s="40" t="s">
        <v>250</v>
      </c>
      <c r="B402" s="4"/>
      <c r="C402" s="4"/>
      <c r="D402" s="4"/>
      <c r="E402" s="4"/>
      <c r="F402" s="10"/>
      <c r="G402" s="134" t="s">
        <v>488</v>
      </c>
      <c r="H402" s="122" t="s">
        <v>251</v>
      </c>
      <c r="I402" s="41"/>
      <c r="J402" s="122"/>
      <c r="K402" s="41"/>
      <c r="L402" s="42">
        <f>L403+L409+L417+L422</f>
        <v>5879.8</v>
      </c>
    </row>
    <row r="403" spans="1:12">
      <c r="A403" s="11" t="s">
        <v>252</v>
      </c>
      <c r="B403" s="4"/>
      <c r="C403" s="4"/>
      <c r="D403" s="4"/>
      <c r="E403" s="4"/>
      <c r="F403" s="10"/>
      <c r="G403" s="134" t="s">
        <v>488</v>
      </c>
      <c r="H403" s="122" t="s">
        <v>253</v>
      </c>
      <c r="I403" s="32" t="s">
        <v>254</v>
      </c>
      <c r="J403" s="122"/>
      <c r="K403" s="32"/>
      <c r="L403" s="42">
        <f>L405</f>
        <v>100</v>
      </c>
    </row>
    <row r="404" spans="1:12">
      <c r="A404" s="40" t="s">
        <v>255</v>
      </c>
      <c r="B404" s="4"/>
      <c r="C404" s="4"/>
      <c r="D404" s="4"/>
      <c r="E404" s="4"/>
      <c r="F404" s="10"/>
      <c r="G404" s="116"/>
      <c r="H404" s="122"/>
      <c r="I404" s="37"/>
      <c r="J404" s="122"/>
      <c r="K404" s="37"/>
      <c r="L404" s="42"/>
    </row>
    <row r="405" spans="1:12">
      <c r="A405" s="40" t="s">
        <v>256</v>
      </c>
      <c r="B405" s="4"/>
      <c r="C405" s="4"/>
      <c r="D405" s="4"/>
      <c r="E405" s="4"/>
      <c r="F405" s="10"/>
      <c r="G405" s="134" t="s">
        <v>488</v>
      </c>
      <c r="H405" s="122" t="s">
        <v>257</v>
      </c>
      <c r="I405" s="32" t="s">
        <v>258</v>
      </c>
      <c r="J405" s="122"/>
      <c r="K405" s="32"/>
      <c r="L405" s="42">
        <f>L407</f>
        <v>100</v>
      </c>
    </row>
    <row r="406" spans="1:12">
      <c r="A406" s="30" t="s">
        <v>259</v>
      </c>
      <c r="B406" s="4"/>
      <c r="C406" s="4"/>
      <c r="D406" s="4"/>
      <c r="E406" s="4"/>
      <c r="F406" s="10"/>
      <c r="G406" s="116"/>
      <c r="H406" s="124"/>
      <c r="I406" s="37"/>
      <c r="J406" s="124"/>
      <c r="K406" s="37"/>
      <c r="L406" s="42"/>
    </row>
    <row r="407" spans="1:12">
      <c r="A407" s="30" t="s">
        <v>260</v>
      </c>
      <c r="B407" s="4"/>
      <c r="C407" s="4"/>
      <c r="D407" s="4"/>
      <c r="E407" s="4"/>
      <c r="F407" s="10"/>
      <c r="G407" s="59" t="s">
        <v>488</v>
      </c>
      <c r="H407" s="124" t="s">
        <v>257</v>
      </c>
      <c r="I407" s="37" t="s">
        <v>261</v>
      </c>
      <c r="J407" s="124"/>
      <c r="K407" s="37"/>
      <c r="L407" s="28">
        <f>L408</f>
        <v>100</v>
      </c>
    </row>
    <row r="408" spans="1:12">
      <c r="A408" s="51" t="s">
        <v>262</v>
      </c>
      <c r="B408" s="4"/>
      <c r="C408" s="4"/>
      <c r="D408" s="4"/>
      <c r="E408" s="4"/>
      <c r="F408" s="10"/>
      <c r="G408" s="59" t="s">
        <v>488</v>
      </c>
      <c r="H408" s="124" t="s">
        <v>257</v>
      </c>
      <c r="I408" s="37" t="s">
        <v>261</v>
      </c>
      <c r="J408" s="124" t="s">
        <v>263</v>
      </c>
      <c r="K408" s="37" t="s">
        <v>264</v>
      </c>
      <c r="L408" s="28">
        <v>100</v>
      </c>
    </row>
    <row r="409" spans="1:12">
      <c r="A409" s="40" t="s">
        <v>265</v>
      </c>
      <c r="B409" s="4"/>
      <c r="C409" s="4"/>
      <c r="D409" s="4"/>
      <c r="E409" s="4"/>
      <c r="F409" s="10"/>
      <c r="G409" s="134" t="s">
        <v>488</v>
      </c>
      <c r="H409" s="107" t="s">
        <v>266</v>
      </c>
      <c r="I409" s="32"/>
      <c r="J409" s="107"/>
      <c r="K409" s="41"/>
      <c r="L409" s="33">
        <f>L411</f>
        <v>960</v>
      </c>
    </row>
    <row r="410" spans="1:12">
      <c r="A410" s="40" t="s">
        <v>267</v>
      </c>
      <c r="B410" s="4"/>
      <c r="C410" s="4"/>
      <c r="D410" s="4"/>
      <c r="E410" s="4"/>
      <c r="F410" s="10"/>
      <c r="G410" s="116"/>
      <c r="H410" s="128"/>
      <c r="I410" s="37"/>
      <c r="J410" s="128"/>
      <c r="K410" s="27"/>
      <c r="L410" s="38"/>
    </row>
    <row r="411" spans="1:12">
      <c r="A411" s="40" t="s">
        <v>268</v>
      </c>
      <c r="B411" s="35"/>
      <c r="C411" s="35"/>
      <c r="D411" s="35"/>
      <c r="E411" s="35"/>
      <c r="F411" s="127"/>
      <c r="G411" s="134" t="s">
        <v>488</v>
      </c>
      <c r="H411" s="107" t="s">
        <v>266</v>
      </c>
      <c r="I411" s="32"/>
      <c r="J411" s="107"/>
      <c r="K411" s="32"/>
      <c r="L411" s="33">
        <f>L412</f>
        <v>960</v>
      </c>
    </row>
    <row r="412" spans="1:12">
      <c r="A412" s="40" t="s">
        <v>252</v>
      </c>
      <c r="B412" s="3"/>
      <c r="C412" s="3"/>
      <c r="D412" s="3"/>
      <c r="E412" s="3"/>
      <c r="F412" s="106"/>
      <c r="G412" s="134" t="s">
        <v>488</v>
      </c>
      <c r="H412" s="107" t="s">
        <v>266</v>
      </c>
      <c r="I412" s="32" t="s">
        <v>254</v>
      </c>
      <c r="J412" s="118"/>
      <c r="K412" s="21"/>
      <c r="L412" s="22">
        <f>L414</f>
        <v>960</v>
      </c>
    </row>
    <row r="413" spans="1:12">
      <c r="A413" s="40" t="s">
        <v>255</v>
      </c>
      <c r="B413" s="75"/>
      <c r="C413" s="75"/>
      <c r="D413" s="75"/>
      <c r="E413" s="75"/>
      <c r="F413" s="121"/>
      <c r="G413" s="116"/>
      <c r="H413" s="122"/>
      <c r="I413" s="32"/>
      <c r="J413" s="122"/>
      <c r="K413" s="41"/>
      <c r="L413" s="42"/>
    </row>
    <row r="414" spans="1:12">
      <c r="A414" s="40" t="s">
        <v>256</v>
      </c>
      <c r="B414" s="75"/>
      <c r="C414" s="75"/>
      <c r="D414" s="75"/>
      <c r="E414" s="75"/>
      <c r="F414" s="121"/>
      <c r="G414" s="134" t="s">
        <v>488</v>
      </c>
      <c r="H414" s="107" t="s">
        <v>266</v>
      </c>
      <c r="I414" s="32" t="s">
        <v>258</v>
      </c>
      <c r="J414" s="122"/>
      <c r="K414" s="41"/>
      <c r="L414" s="42">
        <f>L415</f>
        <v>960</v>
      </c>
    </row>
    <row r="415" spans="1:12">
      <c r="A415" s="44" t="s">
        <v>269</v>
      </c>
      <c r="B415" s="75"/>
      <c r="C415" s="75"/>
      <c r="D415" s="75"/>
      <c r="E415" s="75"/>
      <c r="F415" s="121"/>
      <c r="G415" s="59" t="s">
        <v>488</v>
      </c>
      <c r="H415" s="128" t="s">
        <v>266</v>
      </c>
      <c r="I415" s="37" t="s">
        <v>270</v>
      </c>
      <c r="J415" s="124" t="s">
        <v>263</v>
      </c>
      <c r="K415" s="27" t="s">
        <v>123</v>
      </c>
      <c r="L415" s="28">
        <v>960</v>
      </c>
    </row>
    <row r="416" spans="1:12">
      <c r="A416" s="40" t="s">
        <v>271</v>
      </c>
      <c r="B416" s="75"/>
      <c r="C416" s="75"/>
      <c r="D416" s="75"/>
      <c r="E416" s="75"/>
      <c r="F416" s="121"/>
      <c r="G416" s="116"/>
      <c r="H416" s="122"/>
      <c r="I416" s="41"/>
      <c r="J416" s="122"/>
      <c r="K416" s="41"/>
      <c r="L416" s="42"/>
    </row>
    <row r="417" spans="1:12">
      <c r="A417" s="40" t="s">
        <v>272</v>
      </c>
      <c r="B417" s="75"/>
      <c r="C417" s="75"/>
      <c r="D417" s="75"/>
      <c r="E417" s="75"/>
      <c r="F417" s="121"/>
      <c r="G417" s="134" t="s">
        <v>488</v>
      </c>
      <c r="H417" s="122" t="s">
        <v>273</v>
      </c>
      <c r="I417" s="41"/>
      <c r="J417" s="122"/>
      <c r="K417" s="41"/>
      <c r="L417" s="42">
        <f>L418</f>
        <v>370</v>
      </c>
    </row>
    <row r="418" spans="1:12">
      <c r="A418" s="40" t="s">
        <v>252</v>
      </c>
      <c r="B418" s="75"/>
      <c r="C418" s="75"/>
      <c r="D418" s="75"/>
      <c r="E418" s="75"/>
      <c r="F418" s="121"/>
      <c r="G418" s="134" t="s">
        <v>488</v>
      </c>
      <c r="H418" s="122" t="s">
        <v>273</v>
      </c>
      <c r="I418" s="32" t="s">
        <v>254</v>
      </c>
      <c r="J418" s="122"/>
      <c r="K418" s="41"/>
      <c r="L418" s="42">
        <f>L419</f>
        <v>370</v>
      </c>
    </row>
    <row r="419" spans="1:12">
      <c r="A419" s="40" t="s">
        <v>255</v>
      </c>
      <c r="B419" s="25"/>
      <c r="C419" s="25"/>
      <c r="D419" s="25"/>
      <c r="E419" s="25"/>
      <c r="F419" s="123"/>
      <c r="G419" s="134" t="s">
        <v>488</v>
      </c>
      <c r="H419" s="122" t="s">
        <v>273</v>
      </c>
      <c r="I419" s="32" t="s">
        <v>258</v>
      </c>
      <c r="J419" s="122"/>
      <c r="K419" s="89"/>
      <c r="L419" s="42">
        <f>L421</f>
        <v>370</v>
      </c>
    </row>
    <row r="420" spans="1:12">
      <c r="A420" s="40" t="s">
        <v>256</v>
      </c>
      <c r="B420" s="25"/>
      <c r="C420" s="25"/>
      <c r="D420" s="25"/>
      <c r="E420" s="25"/>
      <c r="F420" s="123"/>
      <c r="G420" s="59"/>
      <c r="H420" s="124"/>
      <c r="I420" s="37"/>
      <c r="J420" s="124"/>
      <c r="K420" s="90"/>
      <c r="L420" s="28"/>
    </row>
    <row r="421" spans="1:12">
      <c r="A421" s="44" t="s">
        <v>274</v>
      </c>
      <c r="B421" s="25"/>
      <c r="C421" s="25"/>
      <c r="D421" s="25"/>
      <c r="E421" s="25"/>
      <c r="F421" s="123"/>
      <c r="G421" s="59" t="s">
        <v>488</v>
      </c>
      <c r="H421" s="124" t="s">
        <v>273</v>
      </c>
      <c r="I421" s="37" t="s">
        <v>275</v>
      </c>
      <c r="J421" s="124" t="s">
        <v>263</v>
      </c>
      <c r="K421" s="90" t="s">
        <v>123</v>
      </c>
      <c r="L421" s="28">
        <v>370</v>
      </c>
    </row>
    <row r="422" spans="1:12">
      <c r="A422" s="40" t="s">
        <v>69</v>
      </c>
      <c r="B422" s="4"/>
      <c r="C422" s="4"/>
      <c r="D422" s="49"/>
      <c r="E422" s="49"/>
      <c r="F422" s="131"/>
      <c r="G422" s="134" t="s">
        <v>488</v>
      </c>
      <c r="H422" s="122" t="s">
        <v>276</v>
      </c>
      <c r="I422" s="41"/>
      <c r="J422" s="118"/>
      <c r="K422" s="89"/>
      <c r="L422" s="33">
        <f>L425+L438</f>
        <v>4449.8</v>
      </c>
    </row>
    <row r="423" spans="1:12">
      <c r="A423" s="40" t="s">
        <v>277</v>
      </c>
      <c r="B423" s="75"/>
      <c r="C423" s="75"/>
      <c r="D423" s="75"/>
      <c r="E423" s="75"/>
      <c r="F423" s="121"/>
      <c r="G423" s="116"/>
      <c r="H423" s="122"/>
      <c r="I423" s="41"/>
      <c r="J423" s="122"/>
      <c r="K423" s="41"/>
      <c r="L423" s="42"/>
    </row>
    <row r="424" spans="1:12">
      <c r="A424" s="40" t="s">
        <v>278</v>
      </c>
      <c r="B424" s="75"/>
      <c r="C424" s="75"/>
      <c r="D424" s="75"/>
      <c r="E424" s="75"/>
      <c r="F424" s="121"/>
      <c r="G424" s="116"/>
      <c r="H424" s="122"/>
      <c r="I424" s="41"/>
      <c r="J424" s="122"/>
      <c r="K424" s="41"/>
      <c r="L424" s="42"/>
    </row>
    <row r="425" spans="1:12">
      <c r="A425" s="40" t="s">
        <v>279</v>
      </c>
      <c r="B425" s="75"/>
      <c r="C425" s="75"/>
      <c r="D425" s="75"/>
      <c r="E425" s="75"/>
      <c r="F425" s="121"/>
      <c r="G425" s="134" t="s">
        <v>488</v>
      </c>
      <c r="H425" s="122" t="s">
        <v>282</v>
      </c>
      <c r="I425" s="41"/>
      <c r="J425" s="122"/>
      <c r="K425" s="41"/>
      <c r="L425" s="42">
        <f>L427+L432</f>
        <v>872.9</v>
      </c>
    </row>
    <row r="426" spans="1:12">
      <c r="A426" s="40" t="s">
        <v>280</v>
      </c>
      <c r="B426" s="75"/>
      <c r="C426" s="75"/>
      <c r="D426" s="75"/>
      <c r="E426" s="75"/>
      <c r="F426" s="121"/>
      <c r="G426" s="116"/>
      <c r="H426" s="122"/>
      <c r="I426" s="41"/>
      <c r="J426" s="122"/>
      <c r="K426" s="41"/>
      <c r="L426" s="42"/>
    </row>
    <row r="427" spans="1:12">
      <c r="A427" s="40" t="s">
        <v>281</v>
      </c>
      <c r="B427" s="75"/>
      <c r="C427" s="75"/>
      <c r="D427" s="75"/>
      <c r="E427" s="75"/>
      <c r="F427" s="121"/>
      <c r="G427" s="134" t="s">
        <v>488</v>
      </c>
      <c r="H427" s="122" t="s">
        <v>282</v>
      </c>
      <c r="I427" s="41" t="s">
        <v>181</v>
      </c>
      <c r="J427" s="122"/>
      <c r="K427" s="41"/>
      <c r="L427" s="42">
        <f>L428</f>
        <v>831.3</v>
      </c>
    </row>
    <row r="428" spans="1:12">
      <c r="A428" s="40" t="s">
        <v>182</v>
      </c>
      <c r="B428" s="75"/>
      <c r="C428" s="75"/>
      <c r="D428" s="75"/>
      <c r="E428" s="75"/>
      <c r="F428" s="121"/>
      <c r="G428" s="134" t="s">
        <v>488</v>
      </c>
      <c r="H428" s="122" t="s">
        <v>282</v>
      </c>
      <c r="I428" s="41" t="s">
        <v>183</v>
      </c>
      <c r="J428" s="122"/>
      <c r="K428" s="41"/>
      <c r="L428" s="42">
        <f>L430</f>
        <v>831.3</v>
      </c>
    </row>
    <row r="429" spans="1:12">
      <c r="A429" s="51" t="s">
        <v>69</v>
      </c>
      <c r="B429" s="75"/>
      <c r="C429" s="75"/>
      <c r="D429" s="75"/>
      <c r="E429" s="75"/>
      <c r="F429" s="121"/>
      <c r="G429" s="134" t="s">
        <v>488</v>
      </c>
      <c r="H429" s="122" t="s">
        <v>282</v>
      </c>
      <c r="I429" s="41" t="s">
        <v>183</v>
      </c>
      <c r="J429" s="122" t="s">
        <v>263</v>
      </c>
      <c r="K429" s="41" t="s">
        <v>264</v>
      </c>
      <c r="L429" s="42">
        <f>L430+L431</f>
        <v>831.3</v>
      </c>
    </row>
    <row r="430" spans="1:12">
      <c r="A430" s="44" t="s">
        <v>184</v>
      </c>
      <c r="B430" s="75"/>
      <c r="C430" s="75"/>
      <c r="D430" s="75"/>
      <c r="E430" s="75"/>
      <c r="F430" s="121"/>
      <c r="G430" s="59" t="s">
        <v>488</v>
      </c>
      <c r="H430" s="124" t="s">
        <v>282</v>
      </c>
      <c r="I430" s="27" t="s">
        <v>185</v>
      </c>
      <c r="J430" s="124" t="s">
        <v>263</v>
      </c>
      <c r="K430" s="27" t="s">
        <v>264</v>
      </c>
      <c r="L430" s="28">
        <v>831.3</v>
      </c>
    </row>
    <row r="431" spans="1:12">
      <c r="A431" s="44" t="s">
        <v>283</v>
      </c>
      <c r="B431" s="75"/>
      <c r="C431" s="75"/>
      <c r="D431" s="75"/>
      <c r="E431" s="75"/>
      <c r="F431" s="121"/>
      <c r="G431" s="59" t="s">
        <v>488</v>
      </c>
      <c r="H431" s="124" t="s">
        <v>282</v>
      </c>
      <c r="I431" s="27" t="s">
        <v>284</v>
      </c>
      <c r="J431" s="124" t="s">
        <v>263</v>
      </c>
      <c r="K431" s="27" t="s">
        <v>264</v>
      </c>
      <c r="L431" s="28"/>
    </row>
    <row r="432" spans="1:12">
      <c r="A432" s="40" t="s">
        <v>285</v>
      </c>
      <c r="B432" s="75"/>
      <c r="C432" s="75"/>
      <c r="D432" s="75"/>
      <c r="E432" s="75"/>
      <c r="F432" s="121"/>
      <c r="G432" s="134" t="s">
        <v>488</v>
      </c>
      <c r="H432" s="122" t="s">
        <v>282</v>
      </c>
      <c r="I432" s="41" t="s">
        <v>196</v>
      </c>
      <c r="J432" s="122"/>
      <c r="K432" s="41"/>
      <c r="L432" s="42">
        <f>L433</f>
        <v>41.6</v>
      </c>
    </row>
    <row r="433" spans="1:12">
      <c r="A433" s="40" t="s">
        <v>197</v>
      </c>
      <c r="B433" s="75"/>
      <c r="C433" s="75"/>
      <c r="D433" s="75"/>
      <c r="E433" s="75"/>
      <c r="F433" s="121"/>
      <c r="G433" s="134" t="s">
        <v>488</v>
      </c>
      <c r="H433" s="122" t="s">
        <v>282</v>
      </c>
      <c r="I433" s="41" t="s">
        <v>198</v>
      </c>
      <c r="J433" s="122"/>
      <c r="K433" s="41"/>
      <c r="L433" s="42">
        <f>L435</f>
        <v>41.6</v>
      </c>
    </row>
    <row r="434" spans="1:12">
      <c r="A434" s="44" t="s">
        <v>286</v>
      </c>
      <c r="B434" s="75"/>
      <c r="C434" s="75"/>
      <c r="D434" s="75"/>
      <c r="E434" s="75"/>
      <c r="F434" s="121"/>
      <c r="G434" s="59" t="s">
        <v>488</v>
      </c>
      <c r="H434" s="124" t="s">
        <v>282</v>
      </c>
      <c r="I434" s="27" t="s">
        <v>287</v>
      </c>
      <c r="J434" s="124"/>
      <c r="K434" s="27"/>
      <c r="L434" s="28"/>
    </row>
    <row r="435" spans="1:12">
      <c r="A435" s="44" t="s">
        <v>199</v>
      </c>
      <c r="B435" s="75"/>
      <c r="C435" s="75"/>
      <c r="D435" s="75"/>
      <c r="E435" s="75"/>
      <c r="F435" s="121"/>
      <c r="G435" s="59" t="s">
        <v>488</v>
      </c>
      <c r="H435" s="124" t="s">
        <v>282</v>
      </c>
      <c r="I435" s="27" t="s">
        <v>200</v>
      </c>
      <c r="J435" s="124"/>
      <c r="K435" s="27"/>
      <c r="L435" s="28">
        <f>L436</f>
        <v>41.6</v>
      </c>
    </row>
    <row r="436" spans="1:12">
      <c r="A436" s="51" t="s">
        <v>69</v>
      </c>
      <c r="B436" s="75"/>
      <c r="C436" s="75"/>
      <c r="D436" s="75"/>
      <c r="E436" s="75"/>
      <c r="F436" s="121"/>
      <c r="G436" s="59" t="s">
        <v>488</v>
      </c>
      <c r="H436" s="124" t="s">
        <v>282</v>
      </c>
      <c r="I436" s="27" t="s">
        <v>200</v>
      </c>
      <c r="J436" s="124" t="s">
        <v>263</v>
      </c>
      <c r="K436" s="27" t="s">
        <v>264</v>
      </c>
      <c r="L436" s="28">
        <v>41.6</v>
      </c>
    </row>
    <row r="437" spans="1:12">
      <c r="A437" s="40" t="s">
        <v>288</v>
      </c>
      <c r="B437" s="75"/>
      <c r="C437" s="75"/>
      <c r="D437" s="75"/>
      <c r="E437" s="75"/>
      <c r="F437" s="121"/>
      <c r="G437" s="116"/>
      <c r="H437" s="122"/>
      <c r="I437" s="41"/>
      <c r="J437" s="122"/>
      <c r="K437" s="41"/>
      <c r="L437" s="42"/>
    </row>
    <row r="438" spans="1:12">
      <c r="A438" s="40" t="s">
        <v>289</v>
      </c>
      <c r="B438" s="75"/>
      <c r="C438" s="75"/>
      <c r="D438" s="75"/>
      <c r="E438" s="75"/>
      <c r="F438" s="121"/>
      <c r="G438" s="134" t="s">
        <v>488</v>
      </c>
      <c r="H438" s="122" t="s">
        <v>290</v>
      </c>
      <c r="I438" s="41"/>
      <c r="J438" s="124"/>
      <c r="K438" s="27"/>
      <c r="L438" s="42">
        <f>L439+L442</f>
        <v>3576.9</v>
      </c>
    </row>
    <row r="439" spans="1:12">
      <c r="A439" s="40" t="s">
        <v>285</v>
      </c>
      <c r="B439" s="75"/>
      <c r="C439" s="75"/>
      <c r="D439" s="75"/>
      <c r="E439" s="75"/>
      <c r="F439" s="121"/>
      <c r="G439" s="134" t="s">
        <v>488</v>
      </c>
      <c r="H439" s="122" t="s">
        <v>290</v>
      </c>
      <c r="I439" s="41" t="s">
        <v>196</v>
      </c>
      <c r="J439" s="122" t="s">
        <v>263</v>
      </c>
      <c r="K439" s="41" t="s">
        <v>264</v>
      </c>
      <c r="L439" s="42">
        <f>L440</f>
        <v>233.4</v>
      </c>
    </row>
    <row r="440" spans="1:12">
      <c r="A440" s="40" t="s">
        <v>197</v>
      </c>
      <c r="B440" s="75"/>
      <c r="C440" s="75"/>
      <c r="D440" s="75"/>
      <c r="E440" s="75"/>
      <c r="F440" s="121"/>
      <c r="G440" s="134" t="s">
        <v>488</v>
      </c>
      <c r="H440" s="122" t="s">
        <v>290</v>
      </c>
      <c r="I440" s="41" t="s">
        <v>198</v>
      </c>
      <c r="J440" s="122" t="s">
        <v>263</v>
      </c>
      <c r="K440" s="41" t="s">
        <v>264</v>
      </c>
      <c r="L440" s="42">
        <f>L441</f>
        <v>233.4</v>
      </c>
    </row>
    <row r="441" spans="1:12">
      <c r="A441" s="44" t="s">
        <v>199</v>
      </c>
      <c r="B441" s="75"/>
      <c r="C441" s="75"/>
      <c r="D441" s="75"/>
      <c r="E441" s="75"/>
      <c r="F441" s="121"/>
      <c r="G441" s="59" t="s">
        <v>488</v>
      </c>
      <c r="H441" s="124" t="s">
        <v>290</v>
      </c>
      <c r="I441" s="27" t="s">
        <v>200</v>
      </c>
      <c r="J441" s="124" t="s">
        <v>263</v>
      </c>
      <c r="K441" s="27" t="s">
        <v>264</v>
      </c>
      <c r="L441" s="28">
        <v>233.4</v>
      </c>
    </row>
    <row r="442" spans="1:12">
      <c r="A442" s="40" t="s">
        <v>252</v>
      </c>
      <c r="B442" s="4"/>
      <c r="C442" s="4"/>
      <c r="D442" s="49"/>
      <c r="E442" s="49"/>
      <c r="F442" s="131"/>
      <c r="G442" s="134" t="s">
        <v>488</v>
      </c>
      <c r="H442" s="122" t="s">
        <v>290</v>
      </c>
      <c r="I442" s="41" t="s">
        <v>254</v>
      </c>
      <c r="J442" s="118" t="s">
        <v>263</v>
      </c>
      <c r="K442" s="21" t="s">
        <v>264</v>
      </c>
      <c r="L442" s="33">
        <f>L444</f>
        <v>3343.5</v>
      </c>
    </row>
    <row r="443" spans="1:12">
      <c r="A443" s="40" t="s">
        <v>255</v>
      </c>
      <c r="B443" s="4"/>
      <c r="C443" s="4"/>
      <c r="D443" s="49"/>
      <c r="E443" s="49"/>
      <c r="F443" s="131"/>
      <c r="G443" s="116"/>
      <c r="H443" s="132"/>
      <c r="I443" s="41"/>
      <c r="J443" s="118"/>
      <c r="K443" s="21"/>
      <c r="L443" s="33"/>
    </row>
    <row r="444" spans="1:12">
      <c r="A444" s="40" t="s">
        <v>256</v>
      </c>
      <c r="B444" s="4"/>
      <c r="C444" s="4"/>
      <c r="D444" s="49"/>
      <c r="E444" s="49"/>
      <c r="F444" s="131"/>
      <c r="G444" s="134" t="s">
        <v>488</v>
      </c>
      <c r="H444" s="122" t="s">
        <v>290</v>
      </c>
      <c r="I444" s="41" t="s">
        <v>258</v>
      </c>
      <c r="J444" s="118" t="s">
        <v>263</v>
      </c>
      <c r="K444" s="21" t="s">
        <v>264</v>
      </c>
      <c r="L444" s="33">
        <f>L446</f>
        <v>3343.5</v>
      </c>
    </row>
    <row r="445" spans="1:12">
      <c r="A445" s="30" t="s">
        <v>259</v>
      </c>
      <c r="B445" s="4"/>
      <c r="C445" s="4"/>
      <c r="D445" s="49"/>
      <c r="E445" s="49"/>
      <c r="F445" s="131"/>
      <c r="G445" s="116"/>
      <c r="H445" s="132"/>
      <c r="I445" s="37"/>
      <c r="J445" s="132"/>
      <c r="K445" s="48"/>
      <c r="L445" s="38"/>
    </row>
    <row r="446" spans="1:12">
      <c r="A446" s="30" t="s">
        <v>260</v>
      </c>
      <c r="B446" s="4"/>
      <c r="C446" s="4"/>
      <c r="D446" s="49"/>
      <c r="E446" s="49"/>
      <c r="F446" s="131"/>
      <c r="G446" s="59" t="s">
        <v>488</v>
      </c>
      <c r="H446" s="124" t="s">
        <v>290</v>
      </c>
      <c r="I446" s="37" t="s">
        <v>270</v>
      </c>
      <c r="J446" s="132" t="s">
        <v>263</v>
      </c>
      <c r="K446" s="27" t="s">
        <v>264</v>
      </c>
      <c r="L446" s="38">
        <v>3343.5</v>
      </c>
    </row>
    <row r="447" spans="1:12">
      <c r="A447" s="40" t="s">
        <v>201</v>
      </c>
      <c r="B447" s="4"/>
      <c r="C447" s="4"/>
      <c r="D447" s="4"/>
      <c r="E447" s="4"/>
      <c r="F447" s="10"/>
      <c r="G447" s="116"/>
      <c r="H447" s="107"/>
      <c r="I447" s="32"/>
      <c r="J447" s="107"/>
      <c r="K447" s="32"/>
      <c r="L447" s="33"/>
    </row>
    <row r="448" spans="1:12">
      <c r="A448" s="11" t="s">
        <v>303</v>
      </c>
      <c r="B448" s="4"/>
      <c r="C448" s="4"/>
      <c r="D448" s="4"/>
      <c r="E448" s="4"/>
      <c r="F448" s="10"/>
      <c r="G448" s="134" t="s">
        <v>488</v>
      </c>
      <c r="H448" s="107" t="s">
        <v>304</v>
      </c>
      <c r="I448" s="32"/>
      <c r="J448" s="107"/>
      <c r="K448" s="32"/>
      <c r="L448" s="33">
        <f>L449</f>
        <v>185</v>
      </c>
    </row>
    <row r="449" spans="1:12">
      <c r="A449" s="11" t="s">
        <v>252</v>
      </c>
      <c r="B449" s="4"/>
      <c r="C449" s="4"/>
      <c r="D449" s="4"/>
      <c r="E449" s="4"/>
      <c r="F449" s="10"/>
      <c r="G449" s="134" t="s">
        <v>488</v>
      </c>
      <c r="H449" s="107" t="s">
        <v>305</v>
      </c>
      <c r="I449" s="32" t="s">
        <v>254</v>
      </c>
      <c r="J449" s="107"/>
      <c r="K449" s="32"/>
      <c r="L449" s="33">
        <f>L451</f>
        <v>185</v>
      </c>
    </row>
    <row r="450" spans="1:12">
      <c r="A450" s="40" t="s">
        <v>255</v>
      </c>
      <c r="B450" s="4"/>
      <c r="C450" s="4"/>
      <c r="D450" s="4"/>
      <c r="E450" s="4"/>
      <c r="F450" s="10"/>
      <c r="G450" s="116"/>
      <c r="H450" s="128"/>
      <c r="I450" s="37"/>
      <c r="J450" s="128"/>
      <c r="K450" s="37"/>
      <c r="L450" s="38"/>
    </row>
    <row r="451" spans="1:12">
      <c r="A451" s="40" t="s">
        <v>256</v>
      </c>
      <c r="B451" s="4"/>
      <c r="C451" s="4"/>
      <c r="D451" s="4"/>
      <c r="E451" s="4"/>
      <c r="F451" s="10"/>
      <c r="G451" s="134" t="s">
        <v>488</v>
      </c>
      <c r="H451" s="107" t="s">
        <v>306</v>
      </c>
      <c r="I451" s="32" t="s">
        <v>258</v>
      </c>
      <c r="J451" s="107"/>
      <c r="K451" s="32"/>
      <c r="L451" s="33">
        <f>L452</f>
        <v>185</v>
      </c>
    </row>
    <row r="452" spans="1:12">
      <c r="A452" s="30" t="s">
        <v>472</v>
      </c>
      <c r="B452" s="4"/>
      <c r="C452" s="4"/>
      <c r="D452" s="4"/>
      <c r="E452" s="4"/>
      <c r="F452" s="10"/>
      <c r="G452" s="59" t="s">
        <v>488</v>
      </c>
      <c r="H452" s="128" t="s">
        <v>306</v>
      </c>
      <c r="I452" s="37" t="s">
        <v>258</v>
      </c>
      <c r="J452" s="128"/>
      <c r="K452" s="37"/>
      <c r="L452" s="38">
        <f>L453</f>
        <v>185</v>
      </c>
    </row>
    <row r="453" spans="1:12">
      <c r="A453" s="51" t="s">
        <v>309</v>
      </c>
      <c r="B453" s="4"/>
      <c r="C453" s="4"/>
      <c r="D453" s="4"/>
      <c r="E453" s="4"/>
      <c r="F453" s="10"/>
      <c r="G453" s="59" t="s">
        <v>488</v>
      </c>
      <c r="H453" s="128" t="s">
        <v>306</v>
      </c>
      <c r="I453" s="37" t="s">
        <v>308</v>
      </c>
      <c r="J453" s="128" t="s">
        <v>263</v>
      </c>
      <c r="K453" s="37" t="s">
        <v>264</v>
      </c>
      <c r="L453" s="38">
        <v>185</v>
      </c>
    </row>
    <row r="454" spans="1:12">
      <c r="A454" s="40" t="s">
        <v>201</v>
      </c>
      <c r="B454" s="4"/>
      <c r="C454" s="4"/>
      <c r="D454" s="4"/>
      <c r="E454" s="4"/>
      <c r="F454" s="10"/>
      <c r="G454" s="116"/>
      <c r="H454" s="107"/>
      <c r="I454" s="37"/>
      <c r="J454" s="128"/>
      <c r="K454" s="37"/>
      <c r="L454" s="38"/>
    </row>
    <row r="455" spans="1:12">
      <c r="A455" s="40" t="s">
        <v>310</v>
      </c>
      <c r="B455" s="4"/>
      <c r="C455" s="4"/>
      <c r="D455" s="4"/>
      <c r="E455" s="4"/>
      <c r="F455" s="10"/>
      <c r="G455" s="116"/>
      <c r="H455" s="128"/>
      <c r="I455" s="37"/>
      <c r="J455" s="128"/>
      <c r="K455" s="37"/>
      <c r="L455" s="38"/>
    </row>
    <row r="456" spans="1:12">
      <c r="A456" s="40" t="s">
        <v>311</v>
      </c>
      <c r="B456" s="4"/>
      <c r="C456" s="4"/>
      <c r="D456" s="4"/>
      <c r="E456" s="4"/>
      <c r="F456" s="10"/>
      <c r="G456" s="134" t="s">
        <v>488</v>
      </c>
      <c r="H456" s="107" t="s">
        <v>312</v>
      </c>
      <c r="I456" s="37"/>
      <c r="J456" s="128"/>
      <c r="K456" s="37"/>
      <c r="L456" s="33">
        <f>L458</f>
        <v>1000</v>
      </c>
    </row>
    <row r="457" spans="1:12">
      <c r="A457" s="40" t="s">
        <v>313</v>
      </c>
      <c r="B457" s="4"/>
      <c r="C457" s="4"/>
      <c r="D457" s="4"/>
      <c r="E457" s="4"/>
      <c r="F457" s="10"/>
      <c r="G457" s="116"/>
      <c r="H457" s="128"/>
      <c r="I457" s="37"/>
      <c r="J457" s="128"/>
      <c r="K457" s="37"/>
      <c r="L457" s="38"/>
    </row>
    <row r="458" spans="1:12">
      <c r="A458" s="40" t="s">
        <v>314</v>
      </c>
      <c r="B458" s="4"/>
      <c r="C458" s="4"/>
      <c r="D458" s="4"/>
      <c r="E458" s="4"/>
      <c r="F458" s="10"/>
      <c r="G458" s="134" t="s">
        <v>488</v>
      </c>
      <c r="H458" s="107" t="s">
        <v>315</v>
      </c>
      <c r="I458" s="32" t="s">
        <v>316</v>
      </c>
      <c r="J458" s="107"/>
      <c r="K458" s="32"/>
      <c r="L458" s="33">
        <f>L459</f>
        <v>1000</v>
      </c>
    </row>
    <row r="459" spans="1:12">
      <c r="A459" s="40" t="s">
        <v>317</v>
      </c>
      <c r="B459" s="4"/>
      <c r="C459" s="4"/>
      <c r="D459" s="4"/>
      <c r="E459" s="4"/>
      <c r="F459" s="10"/>
      <c r="G459" s="134" t="s">
        <v>488</v>
      </c>
      <c r="H459" s="107" t="s">
        <v>318</v>
      </c>
      <c r="I459" s="32" t="s">
        <v>319</v>
      </c>
      <c r="J459" s="107"/>
      <c r="K459" s="32"/>
      <c r="L459" s="33">
        <f>L461</f>
        <v>1000</v>
      </c>
    </row>
    <row r="460" spans="1:12">
      <c r="A460" s="44" t="s">
        <v>320</v>
      </c>
      <c r="B460" s="4"/>
      <c r="C460" s="4"/>
      <c r="D460" s="4"/>
      <c r="E460" s="4"/>
      <c r="F460" s="10"/>
      <c r="G460" s="116"/>
      <c r="H460" s="128"/>
      <c r="I460" s="32"/>
      <c r="J460" s="107"/>
      <c r="K460" s="32"/>
      <c r="L460" s="33"/>
    </row>
    <row r="461" spans="1:12">
      <c r="A461" s="44" t="s">
        <v>321</v>
      </c>
      <c r="B461" s="4"/>
      <c r="C461" s="4"/>
      <c r="D461" s="4"/>
      <c r="E461" s="4"/>
      <c r="F461" s="10"/>
      <c r="G461" s="59" t="s">
        <v>488</v>
      </c>
      <c r="H461" s="128" t="s">
        <v>318</v>
      </c>
      <c r="I461" s="37" t="s">
        <v>322</v>
      </c>
      <c r="J461" s="128"/>
      <c r="K461" s="37"/>
      <c r="L461" s="38">
        <f>L462</f>
        <v>1000</v>
      </c>
    </row>
    <row r="462" spans="1:12">
      <c r="A462" s="44" t="s">
        <v>121</v>
      </c>
      <c r="B462" s="4"/>
      <c r="C462" s="4"/>
      <c r="D462" s="4"/>
      <c r="E462" s="4"/>
      <c r="F462" s="10"/>
      <c r="G462" s="59" t="s">
        <v>488</v>
      </c>
      <c r="H462" s="128" t="s">
        <v>318</v>
      </c>
      <c r="I462" s="37" t="s">
        <v>322</v>
      </c>
      <c r="J462" s="128" t="s">
        <v>122</v>
      </c>
      <c r="K462" s="37" t="s">
        <v>123</v>
      </c>
      <c r="L462" s="38">
        <v>1000</v>
      </c>
    </row>
    <row r="463" spans="1:12">
      <c r="A463" s="40" t="s">
        <v>201</v>
      </c>
      <c r="B463" s="4"/>
      <c r="C463" s="4"/>
      <c r="D463" s="4"/>
      <c r="E463" s="4"/>
      <c r="F463" s="10"/>
      <c r="G463" s="116"/>
      <c r="H463" s="107"/>
      <c r="I463" s="32"/>
      <c r="J463" s="107"/>
      <c r="K463" s="32"/>
      <c r="L463" s="33"/>
    </row>
    <row r="464" spans="1:12">
      <c r="A464" s="40" t="s">
        <v>331</v>
      </c>
      <c r="B464" s="4"/>
      <c r="C464" s="4"/>
      <c r="D464" s="4"/>
      <c r="E464" s="4"/>
      <c r="F464" s="10"/>
      <c r="G464" s="116"/>
      <c r="H464" s="107"/>
      <c r="I464" s="32"/>
      <c r="J464" s="107"/>
      <c r="K464" s="32"/>
      <c r="L464" s="33"/>
    </row>
    <row r="465" spans="1:12">
      <c r="A465" s="40" t="s">
        <v>332</v>
      </c>
      <c r="B465" s="4"/>
      <c r="C465" s="4"/>
      <c r="D465" s="4"/>
      <c r="E465" s="4"/>
      <c r="F465" s="10"/>
      <c r="G465" s="134" t="s">
        <v>488</v>
      </c>
      <c r="H465" s="107" t="s">
        <v>333</v>
      </c>
      <c r="I465" s="32"/>
      <c r="J465" s="107"/>
      <c r="K465" s="32"/>
      <c r="L465" s="33">
        <f>L466</f>
        <v>100</v>
      </c>
    </row>
    <row r="466" spans="1:12">
      <c r="A466" s="40" t="s">
        <v>195</v>
      </c>
      <c r="B466" s="4"/>
      <c r="C466" s="4"/>
      <c r="D466" s="4"/>
      <c r="E466" s="4"/>
      <c r="F466" s="10"/>
      <c r="G466" s="134" t="s">
        <v>488</v>
      </c>
      <c r="H466" s="107" t="s">
        <v>334</v>
      </c>
      <c r="I466" s="32" t="s">
        <v>196</v>
      </c>
      <c r="J466" s="107"/>
      <c r="K466" s="32"/>
      <c r="L466" s="33">
        <f>L467</f>
        <v>100</v>
      </c>
    </row>
    <row r="467" spans="1:12">
      <c r="A467" s="40" t="s">
        <v>197</v>
      </c>
      <c r="B467" s="4"/>
      <c r="C467" s="4"/>
      <c r="D467" s="4"/>
      <c r="E467" s="4"/>
      <c r="F467" s="10"/>
      <c r="G467" s="134" t="s">
        <v>488</v>
      </c>
      <c r="H467" s="107" t="s">
        <v>334</v>
      </c>
      <c r="I467" s="32" t="s">
        <v>198</v>
      </c>
      <c r="J467" s="107"/>
      <c r="K467" s="32"/>
      <c r="L467" s="33">
        <f>L468</f>
        <v>100</v>
      </c>
    </row>
    <row r="468" spans="1:12">
      <c r="A468" s="44" t="s">
        <v>199</v>
      </c>
      <c r="B468" s="4"/>
      <c r="C468" s="4"/>
      <c r="D468" s="4"/>
      <c r="E468" s="4"/>
      <c r="F468" s="10"/>
      <c r="G468" s="59" t="s">
        <v>488</v>
      </c>
      <c r="H468" s="128" t="s">
        <v>334</v>
      </c>
      <c r="I468" s="37" t="s">
        <v>200</v>
      </c>
      <c r="J468" s="128"/>
      <c r="K468" s="37"/>
      <c r="L468" s="38">
        <f>L469</f>
        <v>100</v>
      </c>
    </row>
    <row r="469" spans="1:12">
      <c r="A469" s="44" t="s">
        <v>29</v>
      </c>
      <c r="B469" s="4"/>
      <c r="C469" s="4"/>
      <c r="D469" s="4"/>
      <c r="E469" s="4"/>
      <c r="F469" s="10"/>
      <c r="G469" s="59" t="s">
        <v>488</v>
      </c>
      <c r="H469" s="128" t="s">
        <v>334</v>
      </c>
      <c r="I469" s="37" t="s">
        <v>200</v>
      </c>
      <c r="J469" s="128" t="s">
        <v>123</v>
      </c>
      <c r="K469" s="37" t="s">
        <v>246</v>
      </c>
      <c r="L469" s="38">
        <v>100</v>
      </c>
    </row>
    <row r="470" spans="1:12">
      <c r="A470" s="40" t="s">
        <v>201</v>
      </c>
      <c r="B470" s="4"/>
      <c r="C470" s="4"/>
      <c r="D470" s="4"/>
      <c r="E470" s="4"/>
      <c r="F470" s="10"/>
      <c r="G470" s="116"/>
      <c r="H470" s="107"/>
      <c r="I470" s="32"/>
      <c r="J470" s="107"/>
      <c r="K470" s="32"/>
      <c r="L470" s="33"/>
    </row>
    <row r="471" spans="1:12">
      <c r="A471" s="40" t="s">
        <v>335</v>
      </c>
      <c r="B471" s="4"/>
      <c r="C471" s="4"/>
      <c r="D471" s="4"/>
      <c r="E471" s="4"/>
      <c r="F471" s="10"/>
      <c r="G471" s="134" t="s">
        <v>488</v>
      </c>
      <c r="H471" s="107" t="s">
        <v>336</v>
      </c>
      <c r="I471" s="32"/>
      <c r="J471" s="107"/>
      <c r="K471" s="32"/>
      <c r="L471" s="33">
        <f>L472</f>
        <v>351.3</v>
      </c>
    </row>
    <row r="472" spans="1:12">
      <c r="A472" s="40" t="s">
        <v>195</v>
      </c>
      <c r="B472" s="4"/>
      <c r="C472" s="4"/>
      <c r="D472" s="4"/>
      <c r="E472" s="4"/>
      <c r="F472" s="10"/>
      <c r="G472" s="134" t="s">
        <v>488</v>
      </c>
      <c r="H472" s="107" t="s">
        <v>337</v>
      </c>
      <c r="I472" s="32" t="s">
        <v>196</v>
      </c>
      <c r="J472" s="107"/>
      <c r="K472" s="32"/>
      <c r="L472" s="33">
        <f>L473</f>
        <v>351.3</v>
      </c>
    </row>
    <row r="473" spans="1:12">
      <c r="A473" s="40" t="s">
        <v>197</v>
      </c>
      <c r="B473" s="4"/>
      <c r="C473" s="4"/>
      <c r="D473" s="4"/>
      <c r="E473" s="4"/>
      <c r="F473" s="10"/>
      <c r="G473" s="134" t="s">
        <v>488</v>
      </c>
      <c r="H473" s="107" t="s">
        <v>337</v>
      </c>
      <c r="I473" s="32" t="s">
        <v>198</v>
      </c>
      <c r="J473" s="107"/>
      <c r="K473" s="32"/>
      <c r="L473" s="33">
        <f>L474</f>
        <v>351.3</v>
      </c>
    </row>
    <row r="474" spans="1:12">
      <c r="A474" s="44" t="s">
        <v>199</v>
      </c>
      <c r="B474" s="4"/>
      <c r="C474" s="4"/>
      <c r="D474" s="4"/>
      <c r="E474" s="4"/>
      <c r="F474" s="10"/>
      <c r="G474" s="59" t="s">
        <v>488</v>
      </c>
      <c r="H474" s="128" t="s">
        <v>337</v>
      </c>
      <c r="I474" s="37" t="s">
        <v>200</v>
      </c>
      <c r="J474" s="128"/>
      <c r="K474" s="37"/>
      <c r="L474" s="38">
        <f>L475</f>
        <v>351.3</v>
      </c>
    </row>
    <row r="475" spans="1:12">
      <c r="A475" s="30" t="s">
        <v>43</v>
      </c>
      <c r="B475" s="4"/>
      <c r="C475" s="4"/>
      <c r="D475" s="4"/>
      <c r="E475" s="4"/>
      <c r="F475" s="10"/>
      <c r="G475" s="59" t="s">
        <v>488</v>
      </c>
      <c r="H475" s="128" t="s">
        <v>337</v>
      </c>
      <c r="I475" s="37" t="s">
        <v>200</v>
      </c>
      <c r="J475" s="128" t="s">
        <v>338</v>
      </c>
      <c r="K475" s="37" t="s">
        <v>330</v>
      </c>
      <c r="L475" s="38">
        <f>400-48.7</f>
        <v>351.3</v>
      </c>
    </row>
    <row r="476" spans="1:12">
      <c r="A476" s="40" t="s">
        <v>440</v>
      </c>
      <c r="B476" s="75"/>
      <c r="C476" s="75"/>
      <c r="D476" s="75"/>
      <c r="E476" s="75"/>
      <c r="F476" s="121"/>
      <c r="G476" s="134" t="s">
        <v>488</v>
      </c>
      <c r="H476" s="41" t="s">
        <v>441</v>
      </c>
      <c r="I476" s="116"/>
      <c r="K476" s="116"/>
      <c r="L476" s="130">
        <f>L478+L491</f>
        <v>605.90000000000009</v>
      </c>
    </row>
    <row r="477" spans="1:12">
      <c r="A477" s="40" t="s">
        <v>397</v>
      </c>
      <c r="B477" s="75"/>
      <c r="C477" s="75"/>
      <c r="D477" s="75"/>
      <c r="E477" s="75"/>
      <c r="F477" s="121"/>
      <c r="G477" s="116"/>
      <c r="H477" s="122"/>
      <c r="I477" s="32"/>
      <c r="J477" s="122"/>
      <c r="K477" s="41"/>
      <c r="L477" s="42"/>
    </row>
    <row r="478" spans="1:12">
      <c r="A478" s="40" t="s">
        <v>462</v>
      </c>
      <c r="B478" s="75"/>
      <c r="C478" s="75"/>
      <c r="D478" s="75"/>
      <c r="E478" s="75"/>
      <c r="F478" s="121"/>
      <c r="G478" s="134" t="s">
        <v>488</v>
      </c>
      <c r="H478" s="122" t="s">
        <v>463</v>
      </c>
      <c r="I478" s="91"/>
      <c r="J478" s="122"/>
      <c r="K478" s="41"/>
      <c r="L478" s="42">
        <f>L480+L484</f>
        <v>605.20000000000005</v>
      </c>
    </row>
    <row r="479" spans="1:12">
      <c r="A479" s="40" t="s">
        <v>280</v>
      </c>
      <c r="B479" s="75"/>
      <c r="C479" s="75"/>
      <c r="D479" s="75"/>
      <c r="E479" s="75"/>
      <c r="F479" s="121"/>
      <c r="G479" s="116"/>
      <c r="H479" s="122"/>
      <c r="I479" s="91"/>
      <c r="J479" s="122"/>
      <c r="K479" s="41"/>
      <c r="L479" s="42"/>
    </row>
    <row r="480" spans="1:12">
      <c r="A480" s="40" t="s">
        <v>281</v>
      </c>
      <c r="B480" s="75"/>
      <c r="C480" s="75"/>
      <c r="D480" s="75"/>
      <c r="E480" s="75"/>
      <c r="F480" s="121"/>
      <c r="G480" s="134" t="s">
        <v>488</v>
      </c>
      <c r="H480" s="122" t="s">
        <v>463</v>
      </c>
      <c r="I480" s="41" t="s">
        <v>181</v>
      </c>
      <c r="J480" s="122" t="s">
        <v>123</v>
      </c>
      <c r="K480" s="89" t="s">
        <v>246</v>
      </c>
      <c r="L480" s="42">
        <f>L481</f>
        <v>554.20000000000005</v>
      </c>
    </row>
    <row r="481" spans="1:12">
      <c r="A481" s="40" t="s">
        <v>182</v>
      </c>
      <c r="B481" s="75"/>
      <c r="C481" s="75"/>
      <c r="D481" s="75"/>
      <c r="E481" s="75"/>
      <c r="F481" s="121"/>
      <c r="G481" s="134" t="s">
        <v>488</v>
      </c>
      <c r="H481" s="122" t="s">
        <v>463</v>
      </c>
      <c r="I481" s="41" t="s">
        <v>183</v>
      </c>
      <c r="J481" s="122" t="s">
        <v>123</v>
      </c>
      <c r="K481" s="89" t="s">
        <v>246</v>
      </c>
      <c r="L481" s="42">
        <f>L482</f>
        <v>554.20000000000005</v>
      </c>
    </row>
    <row r="482" spans="1:12">
      <c r="A482" s="44" t="s">
        <v>184</v>
      </c>
      <c r="B482" s="75"/>
      <c r="C482" s="75"/>
      <c r="D482" s="75"/>
      <c r="E482" s="75"/>
      <c r="F482" s="121"/>
      <c r="G482" s="59" t="s">
        <v>488</v>
      </c>
      <c r="H482" s="124" t="s">
        <v>463</v>
      </c>
      <c r="I482" s="27" t="s">
        <v>185</v>
      </c>
      <c r="J482" s="124" t="s">
        <v>123</v>
      </c>
      <c r="K482" s="93" t="s">
        <v>246</v>
      </c>
      <c r="L482" s="28">
        <v>554.20000000000005</v>
      </c>
    </row>
    <row r="483" spans="1:12">
      <c r="A483" s="44" t="s">
        <v>283</v>
      </c>
      <c r="B483" s="75"/>
      <c r="C483" s="75"/>
      <c r="D483" s="75"/>
      <c r="E483" s="75"/>
      <c r="F483" s="121"/>
      <c r="G483" s="59" t="s">
        <v>488</v>
      </c>
      <c r="H483" s="124" t="s">
        <v>463</v>
      </c>
      <c r="I483" s="27" t="s">
        <v>284</v>
      </c>
      <c r="J483" s="124" t="s">
        <v>123</v>
      </c>
      <c r="K483" s="90" t="s">
        <v>246</v>
      </c>
      <c r="L483" s="28"/>
    </row>
    <row r="484" spans="1:12">
      <c r="A484" s="40" t="s">
        <v>285</v>
      </c>
      <c r="B484" s="75"/>
      <c r="C484" s="75"/>
      <c r="D484" s="75"/>
      <c r="E484" s="75"/>
      <c r="F484" s="121"/>
      <c r="G484" s="134" t="s">
        <v>488</v>
      </c>
      <c r="H484" s="122" t="s">
        <v>463</v>
      </c>
      <c r="I484" s="41" t="s">
        <v>196</v>
      </c>
      <c r="J484" s="122" t="s">
        <v>123</v>
      </c>
      <c r="K484" s="89" t="s">
        <v>246</v>
      </c>
      <c r="L484" s="42">
        <f>L485</f>
        <v>51</v>
      </c>
    </row>
    <row r="485" spans="1:12">
      <c r="A485" s="40" t="s">
        <v>197</v>
      </c>
      <c r="B485" s="75"/>
      <c r="C485" s="75"/>
      <c r="D485" s="75"/>
      <c r="E485" s="75"/>
      <c r="F485" s="121"/>
      <c r="G485" s="134" t="s">
        <v>488</v>
      </c>
      <c r="H485" s="122" t="s">
        <v>463</v>
      </c>
      <c r="I485" s="41" t="s">
        <v>198</v>
      </c>
      <c r="J485" s="122" t="s">
        <v>123</v>
      </c>
      <c r="K485" s="89" t="s">
        <v>246</v>
      </c>
      <c r="L485" s="42">
        <f>L486+L487</f>
        <v>51</v>
      </c>
    </row>
    <row r="486" spans="1:12">
      <c r="A486" s="44" t="s">
        <v>286</v>
      </c>
      <c r="B486" s="4"/>
      <c r="C486" s="4"/>
      <c r="D486" s="49"/>
      <c r="E486" s="49"/>
      <c r="F486" s="131"/>
      <c r="G486" s="59" t="s">
        <v>488</v>
      </c>
      <c r="H486" s="124" t="s">
        <v>463</v>
      </c>
      <c r="I486" s="27" t="s">
        <v>287</v>
      </c>
      <c r="J486" s="132" t="s">
        <v>123</v>
      </c>
      <c r="K486" s="93" t="s">
        <v>246</v>
      </c>
      <c r="L486" s="38"/>
    </row>
    <row r="487" spans="1:12">
      <c r="A487" s="44" t="s">
        <v>199</v>
      </c>
      <c r="B487" s="4"/>
      <c r="C487" s="4"/>
      <c r="D487" s="49"/>
      <c r="E487" s="49"/>
      <c r="F487" s="131"/>
      <c r="G487" s="59" t="s">
        <v>488</v>
      </c>
      <c r="H487" s="124" t="s">
        <v>463</v>
      </c>
      <c r="I487" s="27" t="s">
        <v>200</v>
      </c>
      <c r="J487" s="132" t="s">
        <v>123</v>
      </c>
      <c r="K487" s="90" t="s">
        <v>246</v>
      </c>
      <c r="L487" s="38">
        <v>51</v>
      </c>
    </row>
    <row r="488" spans="1:12">
      <c r="A488" s="40" t="s">
        <v>464</v>
      </c>
      <c r="B488" s="4"/>
      <c r="C488" s="4"/>
      <c r="D488" s="49"/>
      <c r="E488" s="49"/>
      <c r="F488" s="131"/>
      <c r="G488" s="116"/>
      <c r="H488" s="124"/>
      <c r="I488" s="27"/>
      <c r="J488" s="132"/>
      <c r="K488" s="90"/>
      <c r="L488" s="38"/>
    </row>
    <row r="489" spans="1:12">
      <c r="A489" s="40" t="s">
        <v>465</v>
      </c>
      <c r="B489" s="4"/>
      <c r="C489" s="4"/>
      <c r="D489" s="3"/>
      <c r="E489" s="3"/>
      <c r="F489" s="106"/>
      <c r="G489" s="116"/>
      <c r="H489" s="122"/>
      <c r="I489" s="41"/>
      <c r="J489" s="118"/>
      <c r="K489" s="89"/>
      <c r="L489" s="33"/>
    </row>
    <row r="490" spans="1:12">
      <c r="A490" s="40" t="s">
        <v>466</v>
      </c>
      <c r="B490" s="4"/>
      <c r="C490" s="4"/>
      <c r="D490" s="3"/>
      <c r="E490" s="3"/>
      <c r="F490" s="106"/>
      <c r="G490" s="116"/>
      <c r="H490" s="122"/>
      <c r="I490" s="41"/>
      <c r="J490" s="118"/>
      <c r="K490" s="89"/>
      <c r="L490" s="33"/>
    </row>
    <row r="491" spans="1:12">
      <c r="A491" s="40" t="s">
        <v>467</v>
      </c>
      <c r="B491" s="4"/>
      <c r="C491" s="4"/>
      <c r="D491" s="3"/>
      <c r="E491" s="3"/>
      <c r="F491" s="106"/>
      <c r="G491" s="134" t="s">
        <v>488</v>
      </c>
      <c r="H491" s="122" t="s">
        <v>468</v>
      </c>
      <c r="I491" s="41"/>
      <c r="J491" s="118"/>
      <c r="K491" s="89"/>
      <c r="L491" s="33">
        <f>L492</f>
        <v>0.7</v>
      </c>
    </row>
    <row r="492" spans="1:12">
      <c r="A492" s="40" t="s">
        <v>285</v>
      </c>
      <c r="B492" s="4"/>
      <c r="C492" s="4"/>
      <c r="D492" s="49"/>
      <c r="E492" s="49"/>
      <c r="F492" s="131"/>
      <c r="G492" s="134" t="s">
        <v>488</v>
      </c>
      <c r="H492" s="122" t="s">
        <v>468</v>
      </c>
      <c r="I492" s="41" t="s">
        <v>196</v>
      </c>
      <c r="J492" s="118" t="s">
        <v>123</v>
      </c>
      <c r="K492" s="89" t="s">
        <v>246</v>
      </c>
      <c r="L492" s="33">
        <f>L493</f>
        <v>0.7</v>
      </c>
    </row>
    <row r="493" spans="1:12">
      <c r="A493" s="40" t="s">
        <v>197</v>
      </c>
      <c r="B493" s="4"/>
      <c r="C493" s="4"/>
      <c r="D493" s="49"/>
      <c r="E493" s="49"/>
      <c r="F493" s="131"/>
      <c r="G493" s="59" t="s">
        <v>488</v>
      </c>
      <c r="H493" s="122" t="s">
        <v>468</v>
      </c>
      <c r="I493" s="41" t="s">
        <v>198</v>
      </c>
      <c r="J493" s="118" t="s">
        <v>123</v>
      </c>
      <c r="K493" s="89" t="s">
        <v>246</v>
      </c>
      <c r="L493" s="33">
        <f>L494</f>
        <v>0.7</v>
      </c>
    </row>
    <row r="494" spans="1:12">
      <c r="A494" s="44" t="s">
        <v>199</v>
      </c>
      <c r="B494" s="4"/>
      <c r="C494" s="4"/>
      <c r="D494" s="49"/>
      <c r="E494" s="49"/>
      <c r="F494" s="131"/>
      <c r="G494" s="59" t="s">
        <v>488</v>
      </c>
      <c r="H494" s="124" t="s">
        <v>468</v>
      </c>
      <c r="I494" s="27" t="s">
        <v>200</v>
      </c>
      <c r="J494" s="132" t="s">
        <v>123</v>
      </c>
      <c r="K494" s="90" t="s">
        <v>246</v>
      </c>
      <c r="L494" s="38">
        <v>0.7</v>
      </c>
    </row>
    <row r="495" spans="1:12">
      <c r="G495" s="116"/>
      <c r="I495" s="116"/>
      <c r="K495" s="116"/>
      <c r="L495" s="116"/>
    </row>
    <row r="496" spans="1:12">
      <c r="A496" s="40" t="s">
        <v>490</v>
      </c>
      <c r="B496" s="4"/>
      <c r="C496" s="4"/>
      <c r="D496" s="3"/>
      <c r="E496" s="3"/>
      <c r="F496" s="106"/>
      <c r="G496" s="119"/>
      <c r="I496" s="116"/>
      <c r="K496" s="116"/>
      <c r="L496" s="116"/>
    </row>
    <row r="497" spans="1:12">
      <c r="A497" s="40" t="s">
        <v>491</v>
      </c>
      <c r="B497" s="4"/>
      <c r="C497" s="4"/>
      <c r="D497" s="3"/>
      <c r="E497" s="3"/>
      <c r="F497" s="106"/>
      <c r="G497" s="119" t="s">
        <v>492</v>
      </c>
      <c r="I497" s="116"/>
      <c r="K497" s="116"/>
      <c r="L497" s="130">
        <f>L501</f>
        <v>7283.4</v>
      </c>
    </row>
    <row r="498" spans="1:12">
      <c r="G498" s="116"/>
      <c r="I498" s="116"/>
      <c r="K498" s="116"/>
      <c r="L498" s="116"/>
    </row>
    <row r="499" spans="1:12">
      <c r="A499" s="40" t="s">
        <v>201</v>
      </c>
      <c r="B499" s="75"/>
      <c r="C499" s="75"/>
      <c r="D499" s="75"/>
      <c r="E499" s="75"/>
      <c r="F499" s="121"/>
      <c r="G499" s="27"/>
      <c r="I499" s="116"/>
      <c r="K499" s="116"/>
      <c r="L499" s="116"/>
    </row>
    <row r="500" spans="1:12">
      <c r="A500" s="40" t="s">
        <v>493</v>
      </c>
      <c r="B500" s="75"/>
      <c r="C500" s="75"/>
      <c r="D500" s="75"/>
      <c r="E500" s="75"/>
      <c r="F500" s="121"/>
      <c r="G500" s="27"/>
      <c r="I500" s="116"/>
      <c r="K500" s="116"/>
      <c r="L500" s="116"/>
    </row>
    <row r="501" spans="1:12">
      <c r="A501" s="40" t="s">
        <v>494</v>
      </c>
      <c r="B501" s="75"/>
      <c r="C501" s="75"/>
      <c r="D501" s="75"/>
      <c r="E501" s="75"/>
      <c r="F501" s="121"/>
      <c r="G501" s="119" t="s">
        <v>492</v>
      </c>
      <c r="H501" s="122" t="s">
        <v>341</v>
      </c>
      <c r="I501" s="116"/>
      <c r="K501" s="116"/>
      <c r="L501" s="130">
        <f>L503+L509+L515+L519</f>
        <v>7283.4</v>
      </c>
    </row>
    <row r="502" spans="1:12">
      <c r="A502" s="40" t="s">
        <v>280</v>
      </c>
      <c r="B502" s="4"/>
      <c r="C502" s="4"/>
      <c r="D502" s="49"/>
      <c r="E502" s="49"/>
      <c r="F502" s="131"/>
      <c r="G502" s="116"/>
      <c r="H502" s="118"/>
      <c r="I502" s="21"/>
      <c r="J502" s="118"/>
      <c r="K502" s="21"/>
      <c r="L502" s="42"/>
    </row>
    <row r="503" spans="1:12">
      <c r="A503" s="40" t="s">
        <v>281</v>
      </c>
      <c r="B503" s="4"/>
      <c r="C503" s="4"/>
      <c r="D503" s="49"/>
      <c r="E503" s="49"/>
      <c r="F503" s="131"/>
      <c r="G503" s="119" t="s">
        <v>492</v>
      </c>
      <c r="H503" s="118" t="s">
        <v>342</v>
      </c>
      <c r="I503" s="41" t="s">
        <v>181</v>
      </c>
      <c r="J503" s="122"/>
      <c r="K503" s="41"/>
      <c r="L503" s="42">
        <f>L504</f>
        <v>2146.9</v>
      </c>
    </row>
    <row r="504" spans="1:12">
      <c r="A504" s="40" t="s">
        <v>182</v>
      </c>
      <c r="B504" s="4"/>
      <c r="C504" s="4"/>
      <c r="D504" s="49"/>
      <c r="E504" s="49"/>
      <c r="F504" s="131"/>
      <c r="G504" s="119" t="s">
        <v>492</v>
      </c>
      <c r="H504" s="118" t="s">
        <v>342</v>
      </c>
      <c r="I504" s="41" t="s">
        <v>183</v>
      </c>
      <c r="J504" s="122"/>
      <c r="K504" s="41"/>
      <c r="L504" s="42">
        <f>L507+L508</f>
        <v>2146.9</v>
      </c>
    </row>
    <row r="505" spans="1:12">
      <c r="A505" s="40" t="s">
        <v>24</v>
      </c>
      <c r="B505" s="4"/>
      <c r="C505" s="4"/>
      <c r="D505" s="49"/>
      <c r="E505" s="49"/>
      <c r="F505" s="131"/>
      <c r="G505" s="116"/>
      <c r="H505" s="118"/>
      <c r="I505" s="41"/>
      <c r="J505" s="122"/>
      <c r="K505" s="41"/>
      <c r="L505" s="42"/>
    </row>
    <row r="506" spans="1:12">
      <c r="A506" s="40" t="s">
        <v>25</v>
      </c>
      <c r="B506" s="4"/>
      <c r="C506" s="4"/>
      <c r="D506" s="49"/>
      <c r="E506" s="49"/>
      <c r="F506" s="131"/>
      <c r="G506" s="119" t="s">
        <v>492</v>
      </c>
      <c r="H506" s="118" t="s">
        <v>342</v>
      </c>
      <c r="I506" s="41" t="s">
        <v>183</v>
      </c>
      <c r="J506" s="122" t="s">
        <v>123</v>
      </c>
      <c r="K506" s="41" t="s">
        <v>338</v>
      </c>
      <c r="L506" s="42">
        <f>L507+L508</f>
        <v>2146.9</v>
      </c>
    </row>
    <row r="507" spans="1:12">
      <c r="A507" s="44" t="s">
        <v>184</v>
      </c>
      <c r="B507" s="4"/>
      <c r="C507" s="4"/>
      <c r="D507" s="49"/>
      <c r="E507" s="49"/>
      <c r="F507" s="131"/>
      <c r="G507" s="59" t="s">
        <v>492</v>
      </c>
      <c r="H507" s="124" t="s">
        <v>342</v>
      </c>
      <c r="I507" s="27" t="s">
        <v>185</v>
      </c>
      <c r="J507" s="124" t="s">
        <v>123</v>
      </c>
      <c r="K507" s="27" t="s">
        <v>338</v>
      </c>
      <c r="L507" s="38">
        <v>2146.9</v>
      </c>
    </row>
    <row r="508" spans="1:12">
      <c r="A508" s="44" t="s">
        <v>283</v>
      </c>
      <c r="B508" s="4"/>
      <c r="C508" s="4"/>
      <c r="D508" s="49"/>
      <c r="E508" s="49"/>
      <c r="F508" s="131"/>
      <c r="G508" s="59" t="s">
        <v>492</v>
      </c>
      <c r="H508" s="124" t="s">
        <v>342</v>
      </c>
      <c r="I508" s="27" t="s">
        <v>284</v>
      </c>
      <c r="J508" s="124" t="s">
        <v>123</v>
      </c>
      <c r="K508" s="27" t="s">
        <v>338</v>
      </c>
      <c r="L508" s="38"/>
    </row>
    <row r="509" spans="1:12">
      <c r="A509" s="40" t="s">
        <v>285</v>
      </c>
      <c r="B509" s="75"/>
      <c r="C509" s="75"/>
      <c r="D509" s="75"/>
      <c r="E509" s="75"/>
      <c r="F509" s="121"/>
      <c r="G509" s="119" t="s">
        <v>492</v>
      </c>
      <c r="H509" s="118" t="s">
        <v>342</v>
      </c>
      <c r="I509" s="41" t="s">
        <v>196</v>
      </c>
      <c r="J509" s="122"/>
      <c r="K509" s="41"/>
      <c r="L509" s="22">
        <f>L510</f>
        <v>708.3</v>
      </c>
    </row>
    <row r="510" spans="1:12">
      <c r="A510" s="40" t="s">
        <v>197</v>
      </c>
      <c r="B510" s="75"/>
      <c r="C510" s="75"/>
      <c r="D510" s="75"/>
      <c r="E510" s="75"/>
      <c r="F510" s="121"/>
      <c r="G510" s="119" t="s">
        <v>492</v>
      </c>
      <c r="H510" s="118" t="s">
        <v>342</v>
      </c>
      <c r="I510" s="41" t="s">
        <v>198</v>
      </c>
      <c r="J510" s="122"/>
      <c r="K510" s="41"/>
      <c r="L510" s="42">
        <f>L511+L512</f>
        <v>708.3</v>
      </c>
    </row>
    <row r="511" spans="1:12">
      <c r="A511" s="44" t="s">
        <v>286</v>
      </c>
      <c r="B511" s="75"/>
      <c r="C511" s="75"/>
      <c r="D511" s="75"/>
      <c r="E511" s="75"/>
      <c r="F511" s="121"/>
      <c r="G511" s="59" t="s">
        <v>492</v>
      </c>
      <c r="H511" s="124" t="s">
        <v>342</v>
      </c>
      <c r="I511" s="27" t="s">
        <v>287</v>
      </c>
      <c r="J511" s="124"/>
      <c r="K511" s="27"/>
      <c r="L511" s="42"/>
    </row>
    <row r="512" spans="1:12">
      <c r="A512" s="44" t="s">
        <v>199</v>
      </c>
      <c r="B512" s="75"/>
      <c r="C512" s="75"/>
      <c r="D512" s="75"/>
      <c r="E512" s="75"/>
      <c r="F512" s="121"/>
      <c r="G512" s="59" t="s">
        <v>492</v>
      </c>
      <c r="H512" s="124" t="s">
        <v>342</v>
      </c>
      <c r="I512" s="27" t="s">
        <v>200</v>
      </c>
      <c r="J512" s="124"/>
      <c r="K512" s="27"/>
      <c r="L512" s="28">
        <f>L514</f>
        <v>708.3</v>
      </c>
    </row>
    <row r="513" spans="1:12">
      <c r="A513" s="44" t="s">
        <v>24</v>
      </c>
      <c r="B513" s="75"/>
      <c r="C513" s="75"/>
      <c r="D513" s="75"/>
      <c r="E513" s="75"/>
      <c r="F513" s="121"/>
      <c r="G513" s="116"/>
      <c r="H513" s="118"/>
      <c r="I513" s="27"/>
      <c r="J513" s="124"/>
      <c r="K513" s="27"/>
      <c r="L513" s="28"/>
    </row>
    <row r="514" spans="1:12">
      <c r="A514" s="44" t="s">
        <v>25</v>
      </c>
      <c r="B514" s="75"/>
      <c r="C514" s="75"/>
      <c r="D514" s="75"/>
      <c r="E514" s="75"/>
      <c r="F514" s="121"/>
      <c r="G514" s="59" t="s">
        <v>492</v>
      </c>
      <c r="H514" s="124" t="s">
        <v>342</v>
      </c>
      <c r="I514" s="27" t="s">
        <v>200</v>
      </c>
      <c r="J514" s="124" t="s">
        <v>123</v>
      </c>
      <c r="K514" s="27" t="s">
        <v>338</v>
      </c>
      <c r="L514" s="28">
        <v>708.3</v>
      </c>
    </row>
    <row r="515" spans="1:12">
      <c r="A515" s="40" t="s">
        <v>343</v>
      </c>
      <c r="B515" s="75"/>
      <c r="C515" s="75"/>
      <c r="D515" s="75"/>
      <c r="E515" s="75"/>
      <c r="F515" s="121"/>
      <c r="G515" s="119" t="s">
        <v>492</v>
      </c>
      <c r="H515" s="122" t="s">
        <v>344</v>
      </c>
      <c r="I515" s="41"/>
      <c r="J515" s="122"/>
      <c r="K515" s="41"/>
      <c r="L515" s="42">
        <f>L516</f>
        <v>318.2</v>
      </c>
    </row>
    <row r="516" spans="1:12">
      <c r="A516" s="40" t="s">
        <v>345</v>
      </c>
      <c r="B516" s="75"/>
      <c r="C516" s="75"/>
      <c r="D516" s="75"/>
      <c r="E516" s="75"/>
      <c r="F516" s="121"/>
      <c r="G516" s="119" t="s">
        <v>492</v>
      </c>
      <c r="H516" s="122" t="s">
        <v>344</v>
      </c>
      <c r="I516" s="41" t="s">
        <v>346</v>
      </c>
      <c r="J516" s="122"/>
      <c r="K516" s="41"/>
      <c r="L516" s="42">
        <f>L517</f>
        <v>318.2</v>
      </c>
    </row>
    <row r="517" spans="1:12">
      <c r="A517" s="40" t="s">
        <v>86</v>
      </c>
      <c r="B517" s="75"/>
      <c r="C517" s="75"/>
      <c r="D517" s="75"/>
      <c r="E517" s="75"/>
      <c r="F517" s="121"/>
      <c r="G517" s="134" t="s">
        <v>492</v>
      </c>
      <c r="H517" s="122" t="s">
        <v>344</v>
      </c>
      <c r="I517" s="41" t="s">
        <v>347</v>
      </c>
      <c r="J517" s="122"/>
      <c r="K517" s="41"/>
      <c r="L517" s="42">
        <f>L518</f>
        <v>318.2</v>
      </c>
    </row>
    <row r="518" spans="1:12">
      <c r="A518" s="44" t="s">
        <v>86</v>
      </c>
      <c r="B518" s="25"/>
      <c r="C518" s="25"/>
      <c r="D518" s="25"/>
      <c r="E518" s="25"/>
      <c r="F518" s="123"/>
      <c r="G518" s="59" t="s">
        <v>492</v>
      </c>
      <c r="H518" s="124" t="s">
        <v>344</v>
      </c>
      <c r="I518" s="27" t="s">
        <v>347</v>
      </c>
      <c r="J518" s="124" t="s">
        <v>246</v>
      </c>
      <c r="K518" s="27" t="s">
        <v>123</v>
      </c>
      <c r="L518" s="28">
        <v>318.2</v>
      </c>
    </row>
    <row r="519" spans="1:12">
      <c r="A519" s="40" t="s">
        <v>348</v>
      </c>
      <c r="B519" s="75"/>
      <c r="C519" s="75"/>
      <c r="D519" s="75"/>
      <c r="E519" s="75"/>
      <c r="F519" s="121"/>
      <c r="G519" s="119" t="s">
        <v>492</v>
      </c>
      <c r="H519" s="122" t="s">
        <v>349</v>
      </c>
      <c r="I519" s="41"/>
      <c r="J519" s="122"/>
      <c r="K519" s="41"/>
      <c r="L519" s="42">
        <f>L521</f>
        <v>4110</v>
      </c>
    </row>
    <row r="520" spans="1:12">
      <c r="A520" s="40" t="s">
        <v>350</v>
      </c>
      <c r="B520" s="75"/>
      <c r="C520" s="75"/>
      <c r="D520" s="75"/>
      <c r="E520" s="75"/>
      <c r="F520" s="121"/>
      <c r="G520" s="116"/>
      <c r="H520" s="122"/>
      <c r="I520" s="41"/>
      <c r="J520" s="122"/>
      <c r="K520" s="41"/>
      <c r="L520" s="42"/>
    </row>
    <row r="521" spans="1:12">
      <c r="A521" s="40" t="s">
        <v>153</v>
      </c>
      <c r="B521" s="25"/>
      <c r="C521" s="25"/>
      <c r="D521" s="25"/>
      <c r="E521" s="25"/>
      <c r="F521" s="123"/>
      <c r="G521" s="119" t="s">
        <v>492</v>
      </c>
      <c r="H521" s="122" t="s">
        <v>349</v>
      </c>
      <c r="I521" s="41" t="s">
        <v>351</v>
      </c>
      <c r="J521" s="122"/>
      <c r="K521" s="41"/>
      <c r="L521" s="42">
        <f>L522</f>
        <v>4110</v>
      </c>
    </row>
    <row r="522" spans="1:12">
      <c r="A522" s="40" t="s">
        <v>352</v>
      </c>
      <c r="B522" s="75"/>
      <c r="C522" s="75"/>
      <c r="D522" s="75"/>
      <c r="E522" s="75"/>
      <c r="F522" s="121"/>
      <c r="G522" s="119" t="s">
        <v>492</v>
      </c>
      <c r="H522" s="122" t="s">
        <v>349</v>
      </c>
      <c r="I522" s="41" t="s">
        <v>353</v>
      </c>
      <c r="J522" s="122"/>
      <c r="K522" s="89"/>
      <c r="L522" s="42">
        <f>L523</f>
        <v>4110</v>
      </c>
    </row>
    <row r="523" spans="1:12">
      <c r="A523" s="92" t="s">
        <v>354</v>
      </c>
      <c r="B523" s="25"/>
      <c r="C523" s="25"/>
      <c r="D523" s="25"/>
      <c r="E523" s="25"/>
      <c r="F523" s="123"/>
      <c r="G523" s="59" t="s">
        <v>492</v>
      </c>
      <c r="H523" s="124" t="s">
        <v>349</v>
      </c>
      <c r="I523" s="27" t="s">
        <v>355</v>
      </c>
      <c r="J523" s="124" t="s">
        <v>356</v>
      </c>
      <c r="K523" s="90" t="s">
        <v>123</v>
      </c>
      <c r="L523" s="28">
        <f>5802-1514-178</f>
        <v>4110</v>
      </c>
    </row>
    <row r="524" spans="1:12">
      <c r="G524" s="116"/>
      <c r="I524" s="116"/>
      <c r="K524" s="116"/>
      <c r="L524" s="116"/>
    </row>
    <row r="525" spans="1:12">
      <c r="A525" s="138" t="s">
        <v>495</v>
      </c>
      <c r="G525" s="139" t="s">
        <v>496</v>
      </c>
      <c r="I525" s="116"/>
      <c r="K525" s="116"/>
      <c r="L525" s="130">
        <f>L527</f>
        <v>484.5</v>
      </c>
    </row>
    <row r="526" spans="1:12">
      <c r="A526" s="138"/>
      <c r="G526" s="116"/>
      <c r="I526" s="116"/>
      <c r="K526" s="116"/>
      <c r="L526" s="116"/>
    </row>
    <row r="527" spans="1:12">
      <c r="A527" s="40" t="s">
        <v>440</v>
      </c>
      <c r="G527" s="139" t="s">
        <v>496</v>
      </c>
      <c r="H527" s="122" t="s">
        <v>441</v>
      </c>
      <c r="I527" s="41"/>
      <c r="J527" s="122"/>
      <c r="K527" s="41"/>
      <c r="L527" s="42">
        <f>L529</f>
        <v>484.5</v>
      </c>
    </row>
    <row r="528" spans="1:12">
      <c r="A528" s="40" t="s">
        <v>11</v>
      </c>
      <c r="G528" s="116"/>
      <c r="H528" s="122"/>
      <c r="I528" s="41"/>
      <c r="J528" s="122"/>
      <c r="K528" s="41"/>
      <c r="L528" s="42"/>
    </row>
    <row r="529" spans="1:12">
      <c r="A529" s="40" t="s">
        <v>442</v>
      </c>
      <c r="G529" s="139" t="s">
        <v>496</v>
      </c>
      <c r="H529" s="122" t="s">
        <v>443</v>
      </c>
      <c r="I529" s="41"/>
      <c r="J529" s="122"/>
      <c r="K529" s="41"/>
      <c r="L529" s="42">
        <f>L530</f>
        <v>484.5</v>
      </c>
    </row>
    <row r="530" spans="1:12">
      <c r="A530" s="40" t="s">
        <v>444</v>
      </c>
      <c r="G530" s="139" t="s">
        <v>496</v>
      </c>
      <c r="H530" s="122" t="s">
        <v>445</v>
      </c>
      <c r="I530" s="41"/>
      <c r="J530" s="122"/>
      <c r="K530" s="41"/>
      <c r="L530" s="42">
        <f>L532+L537</f>
        <v>484.5</v>
      </c>
    </row>
    <row r="531" spans="1:12">
      <c r="A531" s="40" t="s">
        <v>280</v>
      </c>
      <c r="G531" s="116"/>
      <c r="H531" s="124"/>
      <c r="I531" s="27"/>
      <c r="J531" s="124"/>
      <c r="K531" s="27"/>
      <c r="L531" s="28"/>
    </row>
    <row r="532" spans="1:12">
      <c r="A532" s="40" t="s">
        <v>281</v>
      </c>
      <c r="G532" s="139" t="s">
        <v>496</v>
      </c>
      <c r="H532" s="122" t="s">
        <v>445</v>
      </c>
      <c r="I532" s="41" t="s">
        <v>181</v>
      </c>
      <c r="J532" s="122"/>
      <c r="K532" s="41"/>
      <c r="L532" s="42">
        <f>L533</f>
        <v>429.5</v>
      </c>
    </row>
    <row r="533" spans="1:12">
      <c r="A533" s="40" t="s">
        <v>182</v>
      </c>
      <c r="G533" s="139" t="s">
        <v>496</v>
      </c>
      <c r="H533" s="122" t="s">
        <v>445</v>
      </c>
      <c r="I533" s="41" t="s">
        <v>183</v>
      </c>
      <c r="J533" s="122"/>
      <c r="K533" s="41"/>
      <c r="L533" s="42">
        <f>L535+L536</f>
        <v>429.5</v>
      </c>
    </row>
    <row r="534" spans="1:12">
      <c r="A534" s="40" t="s">
        <v>442</v>
      </c>
      <c r="G534" s="139" t="s">
        <v>496</v>
      </c>
      <c r="H534" s="122" t="s">
        <v>445</v>
      </c>
      <c r="I534" s="41" t="s">
        <v>183</v>
      </c>
      <c r="J534" s="122" t="s">
        <v>123</v>
      </c>
      <c r="K534" s="41" t="s">
        <v>264</v>
      </c>
      <c r="L534" s="42">
        <f>L535</f>
        <v>429.5</v>
      </c>
    </row>
    <row r="535" spans="1:12">
      <c r="A535" s="44" t="s">
        <v>184</v>
      </c>
      <c r="G535" s="140" t="s">
        <v>496</v>
      </c>
      <c r="H535" s="124" t="s">
        <v>445</v>
      </c>
      <c r="I535" s="27" t="s">
        <v>185</v>
      </c>
      <c r="J535" s="124" t="s">
        <v>123</v>
      </c>
      <c r="K535" s="90" t="s">
        <v>264</v>
      </c>
      <c r="L535" s="28">
        <v>429.5</v>
      </c>
    </row>
    <row r="536" spans="1:12">
      <c r="A536" s="44" t="s">
        <v>283</v>
      </c>
      <c r="G536" s="140" t="s">
        <v>496</v>
      </c>
      <c r="H536" s="124" t="s">
        <v>445</v>
      </c>
      <c r="I536" s="27" t="s">
        <v>284</v>
      </c>
      <c r="J536" s="124" t="s">
        <v>123</v>
      </c>
      <c r="K536" s="27" t="s">
        <v>264</v>
      </c>
      <c r="L536" s="28"/>
    </row>
    <row r="537" spans="1:12">
      <c r="A537" s="40" t="s">
        <v>285</v>
      </c>
      <c r="G537" s="139" t="s">
        <v>496</v>
      </c>
      <c r="H537" s="122" t="s">
        <v>445</v>
      </c>
      <c r="I537" s="41" t="s">
        <v>196</v>
      </c>
      <c r="J537" s="122"/>
      <c r="K537" s="41"/>
      <c r="L537" s="42">
        <f>L538</f>
        <v>55</v>
      </c>
    </row>
    <row r="538" spans="1:12">
      <c r="A538" s="40" t="s">
        <v>197</v>
      </c>
      <c r="G538" s="139" t="s">
        <v>496</v>
      </c>
      <c r="H538" s="122" t="s">
        <v>445</v>
      </c>
      <c r="I538" s="41" t="s">
        <v>198</v>
      </c>
      <c r="J538" s="122"/>
      <c r="K538" s="41"/>
      <c r="L538" s="42">
        <f>L539+L540</f>
        <v>55</v>
      </c>
    </row>
    <row r="539" spans="1:12">
      <c r="A539" s="44" t="s">
        <v>286</v>
      </c>
      <c r="G539" s="140" t="s">
        <v>496</v>
      </c>
      <c r="H539" s="124" t="s">
        <v>445</v>
      </c>
      <c r="I539" s="27" t="s">
        <v>287</v>
      </c>
      <c r="J539" s="124"/>
      <c r="K539" s="90"/>
      <c r="L539" s="28"/>
    </row>
    <row r="540" spans="1:12">
      <c r="A540" s="44" t="s">
        <v>199</v>
      </c>
      <c r="G540" s="140" t="s">
        <v>496</v>
      </c>
      <c r="H540" s="124" t="s">
        <v>445</v>
      </c>
      <c r="I540" s="27" t="s">
        <v>200</v>
      </c>
      <c r="J540" s="124"/>
      <c r="K540" s="27"/>
      <c r="L540" s="28">
        <f>L541</f>
        <v>55</v>
      </c>
    </row>
    <row r="541" spans="1:12">
      <c r="A541" s="44" t="s">
        <v>442</v>
      </c>
      <c r="G541" s="140" t="s">
        <v>496</v>
      </c>
      <c r="H541" s="124" t="s">
        <v>445</v>
      </c>
      <c r="I541" s="27" t="s">
        <v>200</v>
      </c>
      <c r="J541" s="124" t="s">
        <v>123</v>
      </c>
      <c r="K541" s="27" t="s">
        <v>264</v>
      </c>
      <c r="L541" s="28">
        <v>55</v>
      </c>
    </row>
    <row r="542" spans="1:12">
      <c r="G542" s="116"/>
      <c r="I542" s="116"/>
      <c r="K542" s="116"/>
      <c r="L542" s="116"/>
    </row>
    <row r="543" spans="1:12">
      <c r="A543" s="40" t="s">
        <v>497</v>
      </c>
      <c r="B543" s="4"/>
      <c r="C543" s="4"/>
      <c r="D543" s="4"/>
      <c r="E543" s="4"/>
      <c r="F543" s="10"/>
      <c r="G543" s="13"/>
      <c r="I543" s="116"/>
      <c r="K543" s="116"/>
      <c r="L543" s="116"/>
    </row>
    <row r="544" spans="1:12">
      <c r="A544" s="40" t="s">
        <v>498</v>
      </c>
      <c r="B544" s="4"/>
      <c r="C544" s="4"/>
      <c r="D544" s="4"/>
      <c r="E544" s="4"/>
      <c r="F544" s="10"/>
      <c r="G544" s="13" t="s">
        <v>499</v>
      </c>
      <c r="I544" s="116"/>
      <c r="K544" s="116"/>
      <c r="L544" s="130">
        <f>L546</f>
        <v>2119.5</v>
      </c>
    </row>
    <row r="545" spans="1:12">
      <c r="A545" s="44"/>
      <c r="B545" s="4"/>
      <c r="C545" s="4"/>
      <c r="D545" s="4"/>
      <c r="E545" s="4"/>
      <c r="F545" s="10"/>
      <c r="G545" s="13"/>
      <c r="I545" s="116"/>
      <c r="K545" s="116"/>
      <c r="L545" s="139"/>
    </row>
    <row r="546" spans="1:12">
      <c r="A546" s="40" t="s">
        <v>440</v>
      </c>
      <c r="B546" s="75"/>
      <c r="C546" s="75"/>
      <c r="D546" s="75"/>
      <c r="E546" s="75"/>
      <c r="F546" s="121"/>
      <c r="G546" s="13" t="s">
        <v>499</v>
      </c>
      <c r="I546" s="116"/>
      <c r="K546" s="116"/>
      <c r="L546" s="130">
        <f>L548</f>
        <v>2119.5</v>
      </c>
    </row>
    <row r="547" spans="1:12">
      <c r="A547" s="40" t="s">
        <v>446</v>
      </c>
      <c r="B547" s="4"/>
      <c r="C547" s="4"/>
      <c r="D547" s="4"/>
      <c r="E547" s="4"/>
      <c r="F547" s="10"/>
      <c r="G547" s="116"/>
      <c r="H547" s="122"/>
      <c r="I547" s="41"/>
      <c r="J547" s="122"/>
      <c r="K547" s="41"/>
      <c r="L547" s="42"/>
    </row>
    <row r="548" spans="1:12">
      <c r="A548" s="40" t="s">
        <v>447</v>
      </c>
      <c r="B548" s="4"/>
      <c r="C548" s="4"/>
      <c r="D548" s="4"/>
      <c r="E548" s="4"/>
      <c r="F548" s="10"/>
      <c r="G548" s="13" t="s">
        <v>499</v>
      </c>
      <c r="H548" s="122" t="s">
        <v>448</v>
      </c>
      <c r="I548" s="41"/>
      <c r="J548" s="122"/>
      <c r="K548" s="41"/>
      <c r="L548" s="42">
        <f>L550+L555+L560</f>
        <v>2119.5</v>
      </c>
    </row>
    <row r="549" spans="1:12">
      <c r="A549" s="40" t="s">
        <v>280</v>
      </c>
      <c r="B549" s="75"/>
      <c r="C549" s="75"/>
      <c r="D549" s="75"/>
      <c r="E549" s="75"/>
      <c r="F549" s="121"/>
      <c r="G549" s="116"/>
      <c r="H549" s="128"/>
      <c r="I549" s="37"/>
      <c r="J549" s="128"/>
      <c r="K549" s="37"/>
      <c r="L549" s="38"/>
    </row>
    <row r="550" spans="1:12">
      <c r="A550" s="40" t="s">
        <v>281</v>
      </c>
      <c r="B550" s="75"/>
      <c r="C550" s="75"/>
      <c r="D550" s="75"/>
      <c r="E550" s="75"/>
      <c r="F550" s="121"/>
      <c r="G550" s="13" t="s">
        <v>499</v>
      </c>
      <c r="H550" s="122" t="s">
        <v>449</v>
      </c>
      <c r="I550" s="41" t="s">
        <v>450</v>
      </c>
      <c r="J550" s="122"/>
      <c r="K550" s="41"/>
      <c r="L550" s="42">
        <f>L551</f>
        <v>385.4</v>
      </c>
    </row>
    <row r="551" spans="1:12">
      <c r="A551" s="40" t="s">
        <v>182</v>
      </c>
      <c r="B551" s="75"/>
      <c r="C551" s="75"/>
      <c r="D551" s="75"/>
      <c r="E551" s="75"/>
      <c r="F551" s="121"/>
      <c r="G551" s="13" t="s">
        <v>499</v>
      </c>
      <c r="H551" s="122" t="s">
        <v>449</v>
      </c>
      <c r="I551" s="41" t="s">
        <v>451</v>
      </c>
      <c r="J551" s="122"/>
      <c r="K551" s="41"/>
      <c r="L551" s="42">
        <f>L552</f>
        <v>385.4</v>
      </c>
    </row>
    <row r="552" spans="1:12">
      <c r="A552" s="44" t="s">
        <v>184</v>
      </c>
      <c r="B552" s="75"/>
      <c r="C552" s="75"/>
      <c r="D552" s="75"/>
      <c r="E552" s="75"/>
      <c r="F552" s="121"/>
      <c r="G552" s="58" t="s">
        <v>499</v>
      </c>
      <c r="H552" s="124" t="s">
        <v>452</v>
      </c>
      <c r="I552" s="27" t="s">
        <v>453</v>
      </c>
      <c r="J552" s="124"/>
      <c r="K552" s="27"/>
      <c r="L552" s="28">
        <f>L553</f>
        <v>385.4</v>
      </c>
    </row>
    <row r="553" spans="1:12">
      <c r="A553" s="44" t="s">
        <v>454</v>
      </c>
      <c r="B553" s="75"/>
      <c r="C553" s="75"/>
      <c r="D553" s="75"/>
      <c r="E553" s="75"/>
      <c r="F553" s="121"/>
      <c r="G553" s="58" t="s">
        <v>499</v>
      </c>
      <c r="H553" s="124" t="s">
        <v>452</v>
      </c>
      <c r="I553" s="27" t="s">
        <v>453</v>
      </c>
      <c r="J553" s="124" t="s">
        <v>123</v>
      </c>
      <c r="K553" s="27" t="s">
        <v>338</v>
      </c>
      <c r="L553" s="28">
        <v>385.4</v>
      </c>
    </row>
    <row r="554" spans="1:12">
      <c r="A554" s="40" t="s">
        <v>280</v>
      </c>
      <c r="B554" s="75"/>
      <c r="C554" s="75"/>
      <c r="D554" s="75"/>
      <c r="E554" s="75"/>
      <c r="F554" s="121"/>
      <c r="G554" s="116"/>
      <c r="H554" s="122"/>
      <c r="I554" s="41"/>
      <c r="J554" s="122"/>
      <c r="K554" s="41"/>
      <c r="L554" s="42"/>
    </row>
    <row r="555" spans="1:12">
      <c r="A555" s="40" t="s">
        <v>281</v>
      </c>
      <c r="B555" s="75"/>
      <c r="C555" s="75"/>
      <c r="D555" s="75"/>
      <c r="E555" s="75"/>
      <c r="F555" s="121"/>
      <c r="G555" s="13" t="s">
        <v>499</v>
      </c>
      <c r="H555" s="122" t="s">
        <v>455</v>
      </c>
      <c r="I555" s="41" t="s">
        <v>450</v>
      </c>
      <c r="J555" s="122"/>
      <c r="K555" s="41"/>
      <c r="L555" s="42">
        <f>L556</f>
        <v>1420.6</v>
      </c>
    </row>
    <row r="556" spans="1:12">
      <c r="A556" s="40" t="s">
        <v>182</v>
      </c>
      <c r="B556" s="75"/>
      <c r="C556" s="75"/>
      <c r="D556" s="75"/>
      <c r="E556" s="75"/>
      <c r="F556" s="121"/>
      <c r="G556" s="13" t="s">
        <v>499</v>
      </c>
      <c r="H556" s="122" t="s">
        <v>455</v>
      </c>
      <c r="I556" s="41" t="s">
        <v>451</v>
      </c>
      <c r="J556" s="122"/>
      <c r="K556" s="41"/>
      <c r="L556" s="42">
        <f>L558</f>
        <v>1420.6</v>
      </c>
    </row>
    <row r="557" spans="1:12">
      <c r="A557" s="40" t="s">
        <v>367</v>
      </c>
      <c r="B557" s="75"/>
      <c r="C557" s="75"/>
      <c r="D557" s="75"/>
      <c r="E557" s="75"/>
      <c r="F557" s="121"/>
      <c r="G557" s="13" t="s">
        <v>499</v>
      </c>
      <c r="H557" s="122" t="s">
        <v>455</v>
      </c>
      <c r="I557" s="41" t="s">
        <v>451</v>
      </c>
      <c r="J557" s="122" t="s">
        <v>123</v>
      </c>
      <c r="K557" s="41" t="s">
        <v>338</v>
      </c>
      <c r="L557" s="42">
        <f>L558</f>
        <v>1420.6</v>
      </c>
    </row>
    <row r="558" spans="1:12">
      <c r="A558" s="44" t="s">
        <v>184</v>
      </c>
      <c r="B558" s="75"/>
      <c r="C558" s="75"/>
      <c r="D558" s="75"/>
      <c r="E558" s="75"/>
      <c r="F558" s="121"/>
      <c r="G558" s="58" t="s">
        <v>499</v>
      </c>
      <c r="H558" s="124" t="s">
        <v>456</v>
      </c>
      <c r="I558" s="27" t="s">
        <v>453</v>
      </c>
      <c r="J558" s="124" t="s">
        <v>123</v>
      </c>
      <c r="K558" s="27" t="s">
        <v>338</v>
      </c>
      <c r="L558" s="28">
        <v>1420.6</v>
      </c>
    </row>
    <row r="559" spans="1:12">
      <c r="A559" s="44" t="s">
        <v>283</v>
      </c>
      <c r="B559" s="75"/>
      <c r="C559" s="75"/>
      <c r="D559" s="75"/>
      <c r="E559" s="75"/>
      <c r="F559" s="121"/>
      <c r="G559" s="58" t="s">
        <v>499</v>
      </c>
      <c r="H559" s="124" t="s">
        <v>455</v>
      </c>
      <c r="I559" s="27" t="s">
        <v>457</v>
      </c>
      <c r="J559" s="124" t="s">
        <v>123</v>
      </c>
      <c r="K559" s="48" t="s">
        <v>338</v>
      </c>
      <c r="L559" s="28"/>
    </row>
    <row r="560" spans="1:12">
      <c r="A560" s="40" t="s">
        <v>285</v>
      </c>
      <c r="B560" s="75"/>
      <c r="C560" s="75"/>
      <c r="D560" s="75"/>
      <c r="E560" s="75"/>
      <c r="F560" s="121"/>
      <c r="G560" s="13" t="s">
        <v>499</v>
      </c>
      <c r="H560" s="122" t="s">
        <v>455</v>
      </c>
      <c r="I560" s="41" t="s">
        <v>458</v>
      </c>
      <c r="J560" s="122"/>
      <c r="K560" s="41"/>
      <c r="L560" s="42">
        <f>L561</f>
        <v>313.5</v>
      </c>
    </row>
    <row r="561" spans="1:12">
      <c r="A561" s="40" t="s">
        <v>197</v>
      </c>
      <c r="B561" s="75"/>
      <c r="C561" s="75"/>
      <c r="D561" s="75"/>
      <c r="E561" s="75"/>
      <c r="F561" s="121"/>
      <c r="G561" s="13" t="s">
        <v>499</v>
      </c>
      <c r="H561" s="122" t="s">
        <v>455</v>
      </c>
      <c r="I561" s="41" t="s">
        <v>459</v>
      </c>
      <c r="J561" s="122"/>
      <c r="K561" s="41"/>
      <c r="L561" s="42">
        <f>L562+L563</f>
        <v>313.5</v>
      </c>
    </row>
    <row r="562" spans="1:12">
      <c r="A562" s="44" t="s">
        <v>286</v>
      </c>
      <c r="B562" s="75"/>
      <c r="C562" s="75"/>
      <c r="D562" s="75"/>
      <c r="E562" s="75"/>
      <c r="F562" s="121"/>
      <c r="G562" s="58" t="s">
        <v>499</v>
      </c>
      <c r="H562" s="124" t="s">
        <v>456</v>
      </c>
      <c r="I562" s="27" t="s">
        <v>460</v>
      </c>
      <c r="J562" s="124"/>
      <c r="K562" s="27"/>
      <c r="L562" s="42"/>
    </row>
    <row r="563" spans="1:12">
      <c r="A563" s="44" t="s">
        <v>199</v>
      </c>
      <c r="B563" s="25"/>
      <c r="C563" s="25"/>
      <c r="D563" s="25"/>
      <c r="E563" s="25"/>
      <c r="F563" s="123"/>
      <c r="G563" s="58" t="s">
        <v>499</v>
      </c>
      <c r="H563" s="124" t="s">
        <v>455</v>
      </c>
      <c r="I563" s="27" t="s">
        <v>461</v>
      </c>
      <c r="J563" s="124"/>
      <c r="K563" s="48"/>
      <c r="L563" s="28">
        <f>L564</f>
        <v>313.5</v>
      </c>
    </row>
    <row r="564" spans="1:12">
      <c r="A564" s="44" t="s">
        <v>367</v>
      </c>
      <c r="B564" s="25"/>
      <c r="C564" s="25"/>
      <c r="D564" s="25"/>
      <c r="E564" s="25"/>
      <c r="F564" s="123"/>
      <c r="G564" s="58" t="s">
        <v>499</v>
      </c>
      <c r="H564" s="124" t="s">
        <v>455</v>
      </c>
      <c r="I564" s="141" t="s">
        <v>461</v>
      </c>
      <c r="J564" s="124" t="s">
        <v>123</v>
      </c>
      <c r="K564" s="142" t="s">
        <v>338</v>
      </c>
      <c r="L564" s="143">
        <v>313.5</v>
      </c>
    </row>
    <row r="565" spans="1:12">
      <c r="A565" s="97"/>
      <c r="B565" s="15"/>
      <c r="C565" s="15"/>
      <c r="D565" s="15"/>
      <c r="E565" s="15"/>
      <c r="F565" s="98"/>
      <c r="G565" s="98"/>
      <c r="H565" s="99"/>
      <c r="I565" s="99"/>
      <c r="J565" s="99"/>
      <c r="K565" s="99"/>
      <c r="L565" s="100"/>
    </row>
    <row r="566" spans="1:12">
      <c r="A566" s="101" t="s">
        <v>469</v>
      </c>
      <c r="B566" s="102"/>
      <c r="C566" s="102"/>
      <c r="D566" s="102"/>
      <c r="E566" s="102"/>
      <c r="F566" s="103"/>
      <c r="G566" s="103"/>
      <c r="H566" s="104"/>
      <c r="I566" s="104"/>
      <c r="J566" s="104"/>
      <c r="K566" s="104"/>
      <c r="L566" s="105">
        <f>L15+L152+L214+L497+L525+L544</f>
        <v>280324.40000000008</v>
      </c>
    </row>
    <row r="567" spans="1:12">
      <c r="A567" s="75"/>
      <c r="B567" s="3"/>
      <c r="C567" s="3"/>
      <c r="D567" s="3"/>
      <c r="E567" s="3"/>
      <c r="F567" s="106"/>
      <c r="G567" s="106"/>
      <c r="H567" s="107"/>
      <c r="I567" s="107"/>
      <c r="J567" s="107"/>
      <c r="K567" s="107"/>
      <c r="L567" s="108"/>
    </row>
    <row r="568" spans="1:12">
      <c r="A568" s="75"/>
      <c r="B568" s="3"/>
      <c r="C568" s="3"/>
      <c r="D568" s="3"/>
      <c r="E568" s="3"/>
      <c r="F568" s="106"/>
      <c r="G568" s="106"/>
      <c r="H568" s="107"/>
      <c r="I568" s="107"/>
      <c r="J568" s="107"/>
      <c r="K568" s="107"/>
      <c r="L568" s="108"/>
    </row>
    <row r="569" spans="1:12">
      <c r="A569" s="75"/>
      <c r="B569" s="3"/>
      <c r="C569" s="3"/>
      <c r="D569" s="3"/>
      <c r="E569" s="3"/>
      <c r="F569" s="106"/>
      <c r="G569" s="106"/>
      <c r="H569" s="107"/>
      <c r="I569" s="107"/>
      <c r="J569" s="107"/>
      <c r="K569" s="107"/>
      <c r="L569" s="108"/>
    </row>
    <row r="570" spans="1:12">
      <c r="A570" s="75"/>
      <c r="B570" s="3"/>
      <c r="C570" s="3"/>
      <c r="D570" s="3"/>
      <c r="E570" s="3"/>
      <c r="F570" s="106"/>
      <c r="G570" s="106"/>
      <c r="H570" s="107"/>
      <c r="I570" s="107"/>
      <c r="J570" s="107"/>
      <c r="K570" s="107"/>
      <c r="L570" s="108"/>
    </row>
    <row r="571" spans="1:12">
      <c r="A571" s="75"/>
      <c r="B571" s="3"/>
      <c r="C571" s="3"/>
      <c r="D571" s="3"/>
      <c r="E571" s="3"/>
      <c r="F571" s="106"/>
      <c r="G571" s="106"/>
      <c r="H571" s="107"/>
      <c r="I571" s="107"/>
      <c r="J571" s="107"/>
      <c r="K571" s="107"/>
      <c r="L571" s="108"/>
    </row>
    <row r="572" spans="1:12">
      <c r="A572" s="75"/>
      <c r="B572" s="3"/>
      <c r="C572" s="3"/>
      <c r="D572" s="3"/>
      <c r="E572" s="3"/>
      <c r="F572" s="106"/>
      <c r="G572" s="106"/>
      <c r="H572" s="107"/>
      <c r="I572" s="107"/>
      <c r="J572" s="107"/>
      <c r="K572" s="107"/>
      <c r="L572" s="108"/>
    </row>
    <row r="573" spans="1:12">
      <c r="A573" s="75"/>
      <c r="B573" s="3"/>
      <c r="C573" s="3"/>
      <c r="D573" s="3"/>
      <c r="E573" s="3"/>
      <c r="F573" s="106"/>
      <c r="G573" s="106"/>
      <c r="H573" s="107"/>
      <c r="I573" s="107"/>
      <c r="J573" s="107"/>
      <c r="K573" s="107"/>
      <c r="L573" s="108"/>
    </row>
    <row r="574" spans="1:12">
      <c r="A574" s="75"/>
      <c r="B574" s="3"/>
      <c r="C574" s="3"/>
      <c r="D574" s="3"/>
      <c r="E574" s="3"/>
      <c r="F574" s="106"/>
      <c r="G574" s="106"/>
      <c r="H574" s="107"/>
      <c r="I574" s="107"/>
      <c r="J574" s="107"/>
      <c r="K574" s="107"/>
      <c r="L574" s="108"/>
    </row>
    <row r="575" spans="1:12">
      <c r="A575" s="75"/>
      <c r="B575" s="3"/>
      <c r="C575" s="3"/>
      <c r="D575" s="3"/>
      <c r="E575" s="3"/>
      <c r="F575" s="106"/>
      <c r="G575" s="106"/>
      <c r="H575" s="107"/>
      <c r="I575" s="107"/>
      <c r="J575" s="107"/>
      <c r="K575" s="107"/>
      <c r="L575" s="108"/>
    </row>
    <row r="576" spans="1:12">
      <c r="A576" s="75"/>
      <c r="B576" s="3"/>
      <c r="C576" s="3"/>
      <c r="D576" s="3"/>
      <c r="E576" s="3"/>
      <c r="F576" s="106"/>
      <c r="G576" s="106"/>
      <c r="H576" s="107"/>
      <c r="I576" s="107"/>
      <c r="J576" s="107"/>
      <c r="K576" s="107"/>
      <c r="L576" s="108"/>
    </row>
    <row r="577" spans="1:12">
      <c r="A577" s="75"/>
      <c r="B577" s="3"/>
      <c r="C577" s="3"/>
      <c r="D577" s="3"/>
      <c r="E577" s="3"/>
      <c r="F577" s="106"/>
      <c r="G577" s="106"/>
      <c r="H577" s="107"/>
      <c r="I577" s="107"/>
      <c r="J577" s="107"/>
      <c r="K577" s="107"/>
      <c r="L577" s="108"/>
    </row>
    <row r="578" spans="1:12">
      <c r="A578" s="75"/>
      <c r="B578" s="3"/>
      <c r="C578" s="3"/>
      <c r="D578" s="3"/>
      <c r="E578" s="3"/>
      <c r="F578" s="106"/>
      <c r="G578" s="106"/>
      <c r="H578" s="107"/>
      <c r="I578" s="107"/>
      <c r="J578" s="107"/>
      <c r="K578" s="107"/>
      <c r="L578" s="108"/>
    </row>
    <row r="579" spans="1:12">
      <c r="A579" s="75"/>
      <c r="B579" s="3"/>
      <c r="C579" s="3"/>
      <c r="D579" s="3"/>
      <c r="E579" s="3"/>
      <c r="F579" s="106"/>
      <c r="G579" s="106"/>
      <c r="H579" s="107"/>
      <c r="I579" s="107"/>
      <c r="J579" s="107"/>
      <c r="K579" s="107"/>
      <c r="L579" s="108"/>
    </row>
    <row r="580" spans="1:12">
      <c r="A580" s="75"/>
      <c r="B580" s="3"/>
      <c r="C580" s="3"/>
      <c r="D580" s="3"/>
      <c r="E580" s="3"/>
      <c r="F580" s="106"/>
      <c r="G580" s="106"/>
      <c r="H580" s="107"/>
      <c r="I580" s="107"/>
      <c r="J580" s="107"/>
      <c r="K580" s="107"/>
      <c r="L580" s="108"/>
    </row>
    <row r="581" spans="1:12">
      <c r="A581" s="75"/>
      <c r="B581" s="3"/>
      <c r="C581" s="3"/>
      <c r="D581" s="3"/>
      <c r="E581" s="3"/>
      <c r="F581" s="106"/>
      <c r="G581" s="106"/>
      <c r="H581" s="107"/>
      <c r="I581" s="107"/>
      <c r="J581" s="107"/>
      <c r="K581" s="107"/>
      <c r="L581" s="108"/>
    </row>
    <row r="582" spans="1:12">
      <c r="A582" s="75"/>
      <c r="B582" s="3"/>
      <c r="C582" s="3"/>
      <c r="D582" s="3"/>
      <c r="E582" s="3"/>
      <c r="F582" s="106"/>
      <c r="G582" s="106"/>
      <c r="H582" s="107"/>
      <c r="I582" s="107"/>
      <c r="J582" s="107"/>
      <c r="K582" s="107"/>
      <c r="L582" s="108"/>
    </row>
    <row r="583" spans="1:12">
      <c r="A583" s="75"/>
      <c r="B583" s="3"/>
      <c r="C583" s="3"/>
      <c r="D583" s="3"/>
      <c r="E583" s="3"/>
      <c r="F583" s="106"/>
      <c r="G583" s="106"/>
      <c r="H583" s="107"/>
      <c r="I583" s="107"/>
      <c r="J583" s="107"/>
      <c r="K583" s="107"/>
      <c r="L583" s="108"/>
    </row>
    <row r="584" spans="1:12">
      <c r="A584" s="75"/>
      <c r="B584" s="3"/>
      <c r="C584" s="3"/>
      <c r="D584" s="3"/>
      <c r="E584" s="3"/>
      <c r="F584" s="106"/>
      <c r="G584" s="106"/>
      <c r="H584" s="107"/>
      <c r="I584" s="107"/>
      <c r="J584" s="107"/>
      <c r="K584" s="107"/>
      <c r="L584" s="108"/>
    </row>
    <row r="585" spans="1:12">
      <c r="A585" s="75"/>
      <c r="B585" s="3"/>
      <c r="C585" s="3"/>
      <c r="D585" s="3"/>
      <c r="E585" s="3"/>
      <c r="F585" s="106"/>
      <c r="G585" s="106"/>
      <c r="H585" s="107"/>
      <c r="I585" s="107"/>
      <c r="J585" s="107"/>
      <c r="K585" s="107"/>
      <c r="L585" s="108"/>
    </row>
    <row r="586" spans="1:12">
      <c r="A586" s="75"/>
      <c r="B586" s="3"/>
      <c r="C586" s="3"/>
      <c r="D586" s="3"/>
      <c r="E586" s="3"/>
      <c r="F586" s="106"/>
      <c r="G586" s="106"/>
      <c r="H586" s="107"/>
      <c r="I586" s="107"/>
      <c r="J586" s="107"/>
      <c r="K586" s="107"/>
      <c r="L586" s="108"/>
    </row>
    <row r="587" spans="1:12">
      <c r="A587" s="75"/>
      <c r="B587" s="3"/>
      <c r="C587" s="3"/>
      <c r="D587" s="3"/>
      <c r="E587" s="3"/>
      <c r="F587" s="106"/>
      <c r="G587" s="106"/>
      <c r="H587" s="107"/>
      <c r="I587" s="107"/>
      <c r="J587" s="107"/>
      <c r="K587" s="107"/>
      <c r="L587" s="108"/>
    </row>
    <row r="588" spans="1:12">
      <c r="A588" s="75"/>
      <c r="B588" s="3"/>
      <c r="C588" s="3"/>
      <c r="D588" s="3"/>
      <c r="E588" s="3"/>
      <c r="F588" s="106"/>
      <c r="G588" s="106"/>
      <c r="H588" s="107"/>
      <c r="I588" s="107"/>
      <c r="J588" s="107"/>
      <c r="K588" s="107"/>
      <c r="L588" s="108"/>
    </row>
    <row r="589" spans="1:12">
      <c r="A589" s="75"/>
      <c r="B589" s="3"/>
      <c r="C589" s="3"/>
      <c r="D589" s="3"/>
      <c r="E589" s="3"/>
      <c r="F589" s="106"/>
      <c r="G589" s="106"/>
      <c r="H589" s="107"/>
      <c r="I589" s="107"/>
      <c r="J589" s="107"/>
      <c r="K589" s="107"/>
      <c r="L589" s="108"/>
    </row>
    <row r="590" spans="1:12">
      <c r="A590" s="75"/>
      <c r="B590" s="3"/>
      <c r="C590" s="3"/>
      <c r="D590" s="3"/>
      <c r="E590" s="3"/>
      <c r="F590" s="106"/>
      <c r="G590" s="106"/>
      <c r="H590" s="107"/>
      <c r="I590" s="107"/>
      <c r="J590" s="107"/>
      <c r="K590" s="107"/>
      <c r="L590" s="108"/>
    </row>
    <row r="591" spans="1:12">
      <c r="A591" s="75"/>
      <c r="B591" s="3"/>
      <c r="C591" s="3"/>
      <c r="D591" s="3"/>
      <c r="E591" s="3"/>
      <c r="F591" s="106"/>
      <c r="G591" s="106"/>
      <c r="H591" s="107"/>
      <c r="I591" s="107"/>
      <c r="J591" s="107"/>
      <c r="K591" s="107"/>
      <c r="L591" s="108"/>
    </row>
    <row r="592" spans="1:12">
      <c r="A592" s="75"/>
      <c r="B592" s="3"/>
      <c r="C592" s="3"/>
      <c r="D592" s="3"/>
      <c r="E592" s="3"/>
      <c r="F592" s="106"/>
      <c r="G592" s="106"/>
      <c r="H592" s="107"/>
      <c r="I592" s="107"/>
      <c r="J592" s="107"/>
      <c r="K592" s="107"/>
      <c r="L592" s="108"/>
    </row>
    <row r="593" spans="1:12">
      <c r="A593" s="75"/>
      <c r="B593" s="3"/>
      <c r="C593" s="3"/>
      <c r="D593" s="3"/>
      <c r="E593" s="3"/>
      <c r="F593" s="106"/>
      <c r="G593" s="106"/>
      <c r="H593" s="107"/>
      <c r="I593" s="107"/>
      <c r="J593" s="107"/>
      <c r="K593" s="107"/>
      <c r="L593" s="108"/>
    </row>
    <row r="594" spans="1:12">
      <c r="A594" s="75"/>
      <c r="B594" s="3"/>
      <c r="C594" s="3"/>
      <c r="D594" s="3"/>
      <c r="E594" s="3"/>
      <c r="F594" s="106"/>
      <c r="G594" s="106"/>
      <c r="H594" s="107"/>
      <c r="I594" s="107"/>
      <c r="J594" s="107"/>
      <c r="K594" s="107"/>
      <c r="L594" s="108"/>
    </row>
    <row r="595" spans="1:12">
      <c r="A595" s="75"/>
      <c r="B595" s="3"/>
      <c r="C595" s="3"/>
      <c r="D595" s="3"/>
      <c r="E595" s="3"/>
      <c r="F595" s="106"/>
      <c r="G595" s="106"/>
      <c r="H595" s="107"/>
      <c r="I595" s="107"/>
      <c r="J595" s="107"/>
      <c r="K595" s="107"/>
      <c r="L595" s="108"/>
    </row>
    <row r="596" spans="1:12">
      <c r="A596" s="75"/>
      <c r="B596" s="3"/>
      <c r="C596" s="3"/>
      <c r="D596" s="3"/>
      <c r="E596" s="3"/>
      <c r="F596" s="106"/>
      <c r="G596" s="106"/>
      <c r="H596" s="107"/>
      <c r="I596" s="107"/>
      <c r="J596" s="107"/>
      <c r="K596" s="107"/>
      <c r="L596" s="108"/>
    </row>
    <row r="597" spans="1:12">
      <c r="A597" s="75"/>
      <c r="B597" s="3"/>
      <c r="C597" s="3"/>
      <c r="D597" s="3"/>
      <c r="E597" s="3"/>
      <c r="F597" s="106"/>
      <c r="G597" s="106"/>
      <c r="H597" s="107"/>
      <c r="I597" s="107"/>
      <c r="J597" s="107"/>
      <c r="K597" s="107"/>
      <c r="L597" s="108"/>
    </row>
    <row r="598" spans="1:12">
      <c r="A598" s="75"/>
      <c r="B598" s="3"/>
      <c r="C598" s="3"/>
      <c r="D598" s="3"/>
      <c r="E598" s="3"/>
      <c r="F598" s="106"/>
      <c r="G598" s="106"/>
      <c r="H598" s="107"/>
      <c r="I598" s="107"/>
      <c r="J598" s="107"/>
      <c r="K598" s="107"/>
      <c r="L598" s="108"/>
    </row>
    <row r="599" spans="1:12">
      <c r="A599" s="75"/>
      <c r="B599" s="3"/>
      <c r="C599" s="3"/>
      <c r="D599" s="3"/>
      <c r="E599" s="3"/>
      <c r="F599" s="106"/>
      <c r="G599" s="106"/>
      <c r="H599" s="107"/>
      <c r="I599" s="107"/>
      <c r="J599" s="107"/>
      <c r="K599" s="107"/>
      <c r="L599" s="108"/>
    </row>
    <row r="600" spans="1:12">
      <c r="A600" s="75"/>
      <c r="B600" s="3"/>
      <c r="C600" s="3"/>
      <c r="D600" s="3"/>
      <c r="E600" s="3"/>
      <c r="F600" s="106"/>
      <c r="G600" s="106"/>
      <c r="H600" s="107"/>
      <c r="I600" s="107"/>
      <c r="J600" s="107"/>
      <c r="K600" s="107"/>
      <c r="L600" s="108"/>
    </row>
    <row r="601" spans="1:12">
      <c r="A601" s="75"/>
      <c r="B601" s="3"/>
      <c r="C601" s="3"/>
      <c r="D601" s="3"/>
      <c r="E601" s="3"/>
      <c r="F601" s="106"/>
      <c r="G601" s="106"/>
      <c r="H601" s="107"/>
      <c r="I601" s="107"/>
      <c r="J601" s="107"/>
      <c r="K601" s="107"/>
      <c r="L601" s="108"/>
    </row>
    <row r="602" spans="1:12">
      <c r="A602" s="75"/>
      <c r="B602" s="3"/>
      <c r="C602" s="3"/>
      <c r="D602" s="3"/>
      <c r="E602" s="3"/>
      <c r="F602" s="106"/>
      <c r="G602" s="106"/>
      <c r="H602" s="107"/>
      <c r="I602" s="107"/>
      <c r="J602" s="107"/>
      <c r="K602" s="107"/>
      <c r="L602" s="108"/>
    </row>
    <row r="603" spans="1:12">
      <c r="A603" s="75"/>
      <c r="B603" s="3"/>
      <c r="C603" s="3"/>
      <c r="D603" s="3"/>
      <c r="E603" s="3"/>
      <c r="F603" s="106"/>
      <c r="G603" s="106"/>
      <c r="H603" s="107"/>
      <c r="I603" s="107"/>
      <c r="J603" s="107"/>
      <c r="K603" s="107"/>
      <c r="L603" s="108"/>
    </row>
    <row r="604" spans="1:12">
      <c r="A604" s="75"/>
      <c r="B604" s="3"/>
      <c r="C604" s="3"/>
      <c r="D604" s="3"/>
      <c r="E604" s="3"/>
      <c r="F604" s="106"/>
      <c r="G604" s="106"/>
      <c r="H604" s="107"/>
      <c r="I604" s="107"/>
      <c r="J604" s="107"/>
      <c r="K604" s="107"/>
      <c r="L604" s="108"/>
    </row>
    <row r="605" spans="1:12">
      <c r="A605" s="75"/>
      <c r="B605" s="3"/>
      <c r="C605" s="3"/>
      <c r="D605" s="3"/>
      <c r="E605" s="3"/>
      <c r="F605" s="106"/>
      <c r="G605" s="106"/>
      <c r="H605" s="107"/>
      <c r="I605" s="107"/>
      <c r="J605" s="107"/>
      <c r="K605" s="107"/>
      <c r="L605" s="108"/>
    </row>
    <row r="606" spans="1:12">
      <c r="A606" s="75"/>
      <c r="B606" s="3"/>
      <c r="C606" s="3"/>
      <c r="D606" s="3"/>
      <c r="E606" s="3"/>
      <c r="F606" s="106"/>
      <c r="G606" s="106"/>
      <c r="H606" s="107"/>
      <c r="I606" s="107"/>
      <c r="J606" s="107"/>
      <c r="K606" s="107"/>
      <c r="L606" s="108"/>
    </row>
    <row r="607" spans="1:12">
      <c r="A607" s="75"/>
      <c r="B607" s="3"/>
      <c r="C607" s="3"/>
      <c r="D607" s="3"/>
      <c r="E607" s="3"/>
      <c r="F607" s="106"/>
      <c r="G607" s="106"/>
      <c r="H607" s="107"/>
      <c r="I607" s="107"/>
      <c r="J607" s="107"/>
      <c r="K607" s="107"/>
      <c r="L607" s="108"/>
    </row>
    <row r="608" spans="1:12">
      <c r="A608" s="75"/>
      <c r="B608" s="3"/>
      <c r="C608" s="3"/>
      <c r="D608" s="3"/>
      <c r="E608" s="3"/>
      <c r="F608" s="106"/>
      <c r="G608" s="106"/>
      <c r="H608" s="107"/>
      <c r="I608" s="107"/>
      <c r="J608" s="107"/>
      <c r="K608" s="107"/>
      <c r="L608" s="108"/>
    </row>
    <row r="609" spans="1:12">
      <c r="A609" s="75"/>
      <c r="B609" s="3"/>
      <c r="C609" s="3"/>
      <c r="D609" s="3"/>
      <c r="E609" s="3"/>
      <c r="F609" s="106"/>
      <c r="G609" s="106"/>
      <c r="H609" s="107"/>
      <c r="I609" s="107"/>
      <c r="J609" s="107"/>
      <c r="K609" s="107"/>
      <c r="L609" s="108"/>
    </row>
    <row r="610" spans="1:12">
      <c r="A610" s="75"/>
      <c r="B610" s="3"/>
      <c r="C610" s="3"/>
      <c r="D610" s="3"/>
      <c r="E610" s="3"/>
      <c r="F610" s="106"/>
      <c r="G610" s="106"/>
      <c r="H610" s="107"/>
      <c r="I610" s="107"/>
      <c r="J610" s="107"/>
      <c r="K610" s="107"/>
      <c r="L610" s="108"/>
    </row>
    <row r="611" spans="1:12">
      <c r="A611" s="75"/>
      <c r="B611" s="3"/>
      <c r="C611" s="3"/>
      <c r="D611" s="3"/>
      <c r="E611" s="3"/>
      <c r="F611" s="106"/>
      <c r="G611" s="106"/>
      <c r="H611" s="107"/>
      <c r="I611" s="107"/>
      <c r="J611" s="107"/>
      <c r="K611" s="107"/>
      <c r="L611" s="108"/>
    </row>
    <row r="612" spans="1:12">
      <c r="A612" s="75"/>
      <c r="B612" s="3"/>
      <c r="C612" s="3"/>
      <c r="D612" s="3"/>
      <c r="E612" s="3"/>
      <c r="F612" s="106"/>
      <c r="G612" s="106"/>
      <c r="H612" s="107"/>
      <c r="I612" s="107"/>
      <c r="J612" s="107"/>
      <c r="K612" s="107"/>
      <c r="L612" s="108"/>
    </row>
    <row r="613" spans="1:12">
      <c r="A613" s="75"/>
      <c r="B613" s="3"/>
      <c r="C613" s="3"/>
      <c r="D613" s="3"/>
      <c r="E613" s="3"/>
      <c r="F613" s="106"/>
      <c r="G613" s="106"/>
      <c r="H613" s="107"/>
      <c r="I613" s="107"/>
      <c r="J613" s="107"/>
      <c r="K613" s="107"/>
      <c r="L613" s="108"/>
    </row>
    <row r="614" spans="1:12">
      <c r="A614" s="75"/>
      <c r="B614" s="3"/>
      <c r="C614" s="3"/>
      <c r="D614" s="3"/>
      <c r="E614" s="3"/>
      <c r="F614" s="106"/>
      <c r="G614" s="106"/>
      <c r="H614" s="107"/>
      <c r="I614" s="107"/>
      <c r="J614" s="107"/>
      <c r="K614" s="107"/>
      <c r="L614" s="108"/>
    </row>
    <row r="615" spans="1:12">
      <c r="A615" s="75"/>
      <c r="B615" s="3"/>
      <c r="C615" s="3"/>
      <c r="D615" s="3"/>
      <c r="E615" s="3"/>
      <c r="F615" s="106"/>
      <c r="G615" s="106"/>
      <c r="H615" s="107"/>
      <c r="I615" s="107"/>
      <c r="J615" s="107"/>
      <c r="K615" s="107"/>
      <c r="L615" s="108"/>
    </row>
    <row r="616" spans="1:12">
      <c r="A616" s="75"/>
      <c r="B616" s="3"/>
      <c r="C616" s="3"/>
      <c r="D616" s="3"/>
      <c r="E616" s="3"/>
      <c r="F616" s="106"/>
      <c r="G616" s="106"/>
      <c r="H616" s="107"/>
      <c r="I616" s="107"/>
      <c r="J616" s="107"/>
      <c r="K616" s="107"/>
      <c r="L616" s="108"/>
    </row>
    <row r="617" spans="1:12">
      <c r="A617" s="75"/>
      <c r="B617" s="3"/>
      <c r="C617" s="3"/>
      <c r="D617" s="3"/>
      <c r="E617" s="3"/>
      <c r="F617" s="106"/>
      <c r="G617" s="106"/>
      <c r="H617" s="107"/>
      <c r="I617" s="107"/>
      <c r="J617" s="107"/>
      <c r="K617" s="107"/>
      <c r="L617" s="108"/>
    </row>
    <row r="618" spans="1:12">
      <c r="A618" s="75"/>
      <c r="B618" s="3"/>
      <c r="C618" s="3"/>
      <c r="D618" s="3"/>
      <c r="E618" s="3"/>
      <c r="F618" s="106"/>
      <c r="G618" s="106"/>
      <c r="H618" s="107"/>
      <c r="I618" s="107"/>
      <c r="J618" s="107"/>
      <c r="K618" s="107"/>
      <c r="L618" s="108"/>
    </row>
    <row r="619" spans="1:12">
      <c r="A619" s="75"/>
      <c r="B619" s="3"/>
      <c r="C619" s="3"/>
      <c r="D619" s="3"/>
      <c r="E619" s="3"/>
      <c r="F619" s="106"/>
      <c r="G619" s="106"/>
      <c r="H619" s="107"/>
      <c r="I619" s="107"/>
      <c r="J619" s="107"/>
      <c r="K619" s="107"/>
      <c r="L619" s="108"/>
    </row>
    <row r="620" spans="1:12">
      <c r="A620" s="75"/>
      <c r="B620" s="3"/>
      <c r="C620" s="3"/>
      <c r="D620" s="3"/>
      <c r="E620" s="3"/>
      <c r="F620" s="106"/>
      <c r="G620" s="106"/>
      <c r="H620" s="107"/>
      <c r="I620" s="107"/>
      <c r="J620" s="107"/>
      <c r="K620" s="107"/>
      <c r="L620" s="108"/>
    </row>
    <row r="621" spans="1:12">
      <c r="A621" s="75"/>
      <c r="B621" s="3"/>
      <c r="C621" s="3"/>
      <c r="D621" s="3"/>
      <c r="E621" s="3"/>
      <c r="F621" s="106"/>
      <c r="G621" s="106"/>
      <c r="H621" s="107"/>
      <c r="I621" s="107"/>
      <c r="J621" s="107"/>
      <c r="K621" s="107"/>
      <c r="L621" s="108"/>
    </row>
    <row r="622" spans="1:12">
      <c r="A622" s="75"/>
      <c r="B622" s="3"/>
      <c r="C622" s="3"/>
      <c r="D622" s="3"/>
      <c r="E622" s="3"/>
      <c r="F622" s="106"/>
      <c r="G622" s="106"/>
      <c r="H622" s="107"/>
      <c r="I622" s="107"/>
      <c r="J622" s="107"/>
      <c r="K622" s="107"/>
      <c r="L622" s="108"/>
    </row>
    <row r="623" spans="1:12">
      <c r="A623" s="75"/>
      <c r="B623" s="3"/>
      <c r="C623" s="3"/>
      <c r="D623" s="3"/>
      <c r="E623" s="3"/>
      <c r="F623" s="106"/>
      <c r="G623" s="106"/>
      <c r="H623" s="107"/>
      <c r="I623" s="107"/>
      <c r="J623" s="107"/>
      <c r="K623" s="107"/>
      <c r="L623" s="108"/>
    </row>
    <row r="624" spans="1:12">
      <c r="A624" s="75"/>
      <c r="B624" s="3"/>
      <c r="C624" s="3"/>
      <c r="D624" s="3"/>
      <c r="E624" s="3"/>
      <c r="F624" s="106"/>
      <c r="G624" s="106"/>
      <c r="H624" s="107"/>
      <c r="I624" s="107"/>
      <c r="J624" s="107"/>
      <c r="K624" s="107"/>
      <c r="L624" s="108"/>
    </row>
    <row r="625" spans="1:12">
      <c r="A625" s="75"/>
      <c r="B625" s="3"/>
      <c r="C625" s="3"/>
      <c r="D625" s="3"/>
      <c r="E625" s="3"/>
      <c r="F625" s="106"/>
      <c r="G625" s="106"/>
      <c r="H625" s="107"/>
      <c r="I625" s="107"/>
      <c r="J625" s="107"/>
      <c r="K625" s="107"/>
      <c r="L625" s="108"/>
    </row>
    <row r="626" spans="1:12">
      <c r="A626" s="75"/>
      <c r="B626" s="3"/>
      <c r="C626" s="3"/>
      <c r="D626" s="3"/>
      <c r="E626" s="3"/>
      <c r="F626" s="106"/>
      <c r="G626" s="106"/>
      <c r="H626" s="107"/>
      <c r="I626" s="107"/>
      <c r="J626" s="107"/>
      <c r="K626" s="107"/>
      <c r="L626" s="108"/>
    </row>
    <row r="627" spans="1:12">
      <c r="A627" s="75"/>
      <c r="B627" s="3"/>
      <c r="C627" s="3"/>
      <c r="D627" s="3"/>
      <c r="E627" s="3"/>
      <c r="F627" s="106"/>
      <c r="G627" s="106"/>
      <c r="H627" s="107"/>
      <c r="I627" s="107"/>
      <c r="J627" s="107"/>
      <c r="K627" s="107"/>
      <c r="L627" s="108"/>
    </row>
    <row r="628" spans="1:12">
      <c r="A628" s="75"/>
      <c r="B628" s="3"/>
      <c r="C628" s="3"/>
      <c r="D628" s="3"/>
      <c r="E628" s="3"/>
      <c r="F628" s="106"/>
      <c r="G628" s="106"/>
      <c r="H628" s="107"/>
      <c r="I628" s="107"/>
      <c r="J628" s="107"/>
      <c r="K628" s="107"/>
      <c r="L628" s="108"/>
    </row>
    <row r="629" spans="1:12">
      <c r="A629" s="75"/>
      <c r="B629" s="3"/>
      <c r="C629" s="3"/>
      <c r="D629" s="3"/>
      <c r="E629" s="3"/>
      <c r="F629" s="106"/>
      <c r="G629" s="106"/>
      <c r="H629" s="107"/>
      <c r="I629" s="107"/>
      <c r="J629" s="107"/>
      <c r="K629" s="107"/>
      <c r="L629" s="108"/>
    </row>
    <row r="630" spans="1:12">
      <c r="A630" s="75"/>
      <c r="B630" s="3"/>
      <c r="C630" s="3"/>
      <c r="D630" s="3"/>
      <c r="E630" s="3"/>
      <c r="F630" s="106"/>
      <c r="G630" s="106"/>
      <c r="H630" s="107"/>
      <c r="I630" s="107"/>
      <c r="J630" s="107"/>
      <c r="K630" s="107"/>
      <c r="L630" s="108"/>
    </row>
    <row r="631" spans="1:12">
      <c r="A631" s="75"/>
      <c r="B631" s="3"/>
      <c r="C631" s="3"/>
      <c r="D631" s="3"/>
      <c r="E631" s="3"/>
      <c r="F631" s="106"/>
      <c r="G631" s="106"/>
      <c r="H631" s="107"/>
      <c r="I631" s="107"/>
      <c r="J631" s="107"/>
      <c r="K631" s="107"/>
      <c r="L631" s="108"/>
    </row>
    <row r="632" spans="1:12">
      <c r="A632" s="75"/>
      <c r="B632" s="3"/>
      <c r="C632" s="3"/>
      <c r="D632" s="3"/>
      <c r="E632" s="3"/>
      <c r="F632" s="106"/>
      <c r="G632" s="106"/>
      <c r="H632" s="107"/>
      <c r="I632" s="107"/>
      <c r="J632" s="107"/>
      <c r="K632" s="107"/>
      <c r="L632" s="108"/>
    </row>
    <row r="633" spans="1:12">
      <c r="A633" s="75"/>
      <c r="B633" s="3"/>
      <c r="C633" s="3"/>
      <c r="D633" s="3"/>
      <c r="E633" s="3"/>
      <c r="F633" s="106"/>
      <c r="G633" s="106"/>
      <c r="H633" s="107"/>
      <c r="I633" s="107"/>
      <c r="J633" s="107"/>
      <c r="K633" s="107"/>
      <c r="L633" s="108"/>
    </row>
    <row r="634" spans="1:12">
      <c r="A634" s="75"/>
      <c r="B634" s="3"/>
      <c r="C634" s="3"/>
      <c r="D634" s="3"/>
      <c r="E634" s="3"/>
      <c r="F634" s="106"/>
      <c r="G634" s="106"/>
      <c r="H634" s="107"/>
      <c r="I634" s="107"/>
      <c r="J634" s="107"/>
      <c r="K634" s="107"/>
      <c r="L634" s="108"/>
    </row>
    <row r="635" spans="1:12">
      <c r="A635" s="75"/>
      <c r="B635" s="3"/>
      <c r="C635" s="3"/>
      <c r="D635" s="3"/>
      <c r="E635" s="3"/>
      <c r="F635" s="106"/>
      <c r="G635" s="106"/>
      <c r="H635" s="107"/>
      <c r="I635" s="107"/>
      <c r="J635" s="107"/>
      <c r="K635" s="107"/>
      <c r="L635" s="108"/>
    </row>
    <row r="636" spans="1:12">
      <c r="A636" s="75"/>
      <c r="B636" s="3"/>
      <c r="C636" s="3"/>
      <c r="D636" s="3"/>
      <c r="E636" s="3"/>
      <c r="F636" s="106"/>
      <c r="G636" s="106"/>
      <c r="H636" s="107"/>
      <c r="I636" s="107"/>
      <c r="J636" s="107"/>
      <c r="K636" s="107"/>
      <c r="L636" s="108"/>
    </row>
    <row r="637" spans="1:12">
      <c r="A637" s="75"/>
      <c r="B637" s="3"/>
      <c r="C637" s="3"/>
      <c r="D637" s="3"/>
      <c r="E637" s="3"/>
      <c r="F637" s="106"/>
      <c r="G637" s="106"/>
      <c r="H637" s="107"/>
      <c r="I637" s="107"/>
      <c r="J637" s="107"/>
      <c r="K637" s="107"/>
      <c r="L637" s="108"/>
    </row>
    <row r="638" spans="1:12">
      <c r="A638" s="75"/>
      <c r="B638" s="3"/>
      <c r="C638" s="3"/>
      <c r="D638" s="3"/>
      <c r="E638" s="3"/>
      <c r="F638" s="106"/>
      <c r="G638" s="106"/>
      <c r="H638" s="107"/>
      <c r="I638" s="107"/>
      <c r="J638" s="107"/>
      <c r="K638" s="107"/>
      <c r="L638" s="108"/>
    </row>
    <row r="639" spans="1:12">
      <c r="A639" s="75"/>
      <c r="B639" s="3"/>
      <c r="C639" s="3"/>
      <c r="D639" s="3"/>
      <c r="E639" s="3"/>
      <c r="F639" s="106"/>
      <c r="G639" s="106"/>
      <c r="H639" s="107"/>
      <c r="I639" s="107"/>
      <c r="J639" s="107"/>
      <c r="K639" s="107"/>
      <c r="L639" s="108"/>
    </row>
    <row r="640" spans="1:12">
      <c r="A640" s="75"/>
      <c r="B640" s="3"/>
      <c r="C640" s="3"/>
      <c r="D640" s="3"/>
      <c r="E640" s="3"/>
      <c r="F640" s="106"/>
      <c r="G640" s="106"/>
      <c r="H640" s="107"/>
      <c r="I640" s="107"/>
      <c r="J640" s="107"/>
      <c r="K640" s="107"/>
      <c r="L640" s="108"/>
    </row>
    <row r="641" spans="1:13">
      <c r="A641" s="75"/>
      <c r="B641" s="3"/>
      <c r="C641" s="3"/>
      <c r="D641" s="3"/>
      <c r="E641" s="3"/>
      <c r="F641" s="106"/>
      <c r="G641" s="106"/>
      <c r="H641" s="107"/>
      <c r="I641" s="107"/>
      <c r="J641" s="107"/>
      <c r="K641" s="107"/>
      <c r="L641" s="108"/>
    </row>
    <row r="642" spans="1:13">
      <c r="A642" s="75"/>
      <c r="B642" s="3"/>
      <c r="C642" s="3"/>
      <c r="D642" s="3"/>
      <c r="E642" s="3"/>
      <c r="F642" s="106"/>
      <c r="G642" s="106"/>
      <c r="H642" s="107"/>
      <c r="I642" s="107"/>
      <c r="J642" s="107"/>
      <c r="K642" s="107"/>
      <c r="L642" s="108"/>
    </row>
    <row r="643" spans="1:13">
      <c r="A643" s="75"/>
      <c r="B643" s="3"/>
      <c r="C643" s="3"/>
      <c r="D643" s="3"/>
      <c r="E643" s="3"/>
      <c r="F643" s="106"/>
      <c r="G643" s="106"/>
      <c r="H643" s="107"/>
      <c r="I643" s="107"/>
      <c r="J643" s="107"/>
      <c r="K643" s="107"/>
      <c r="L643" s="108"/>
    </row>
    <row r="644" spans="1:13">
      <c r="A644" s="75"/>
      <c r="B644" s="3"/>
      <c r="C644" s="3"/>
      <c r="D644" s="3"/>
      <c r="E644" s="3"/>
      <c r="F644" s="106"/>
      <c r="G644" s="106"/>
      <c r="H644" s="107"/>
      <c r="I644" s="107"/>
      <c r="J644" s="107"/>
      <c r="K644" s="107"/>
      <c r="L644" s="108"/>
    </row>
    <row r="645" spans="1:13">
      <c r="A645" s="75"/>
      <c r="B645" s="3"/>
      <c r="C645" s="3"/>
      <c r="D645" s="3"/>
      <c r="E645" s="3"/>
      <c r="F645" s="106"/>
      <c r="G645" s="106"/>
      <c r="H645" s="107"/>
      <c r="I645" s="107"/>
      <c r="J645" s="107"/>
      <c r="K645" s="107"/>
      <c r="L645" s="108"/>
    </row>
    <row r="646" spans="1:13">
      <c r="A646" s="75"/>
      <c r="B646" s="3"/>
      <c r="C646" s="3"/>
      <c r="D646" s="3"/>
      <c r="E646" s="3"/>
      <c r="F646" s="106"/>
      <c r="G646" s="106"/>
      <c r="H646" s="107"/>
      <c r="I646" s="107"/>
      <c r="J646" s="107"/>
      <c r="K646" s="107"/>
      <c r="L646" s="108"/>
    </row>
    <row r="647" spans="1:13">
      <c r="A647" s="75"/>
      <c r="B647" s="3"/>
      <c r="C647" s="3"/>
      <c r="D647" s="3"/>
      <c r="E647" s="3"/>
      <c r="F647" s="106"/>
      <c r="G647" s="106"/>
      <c r="H647" s="107"/>
      <c r="I647" s="107"/>
      <c r="J647" s="107"/>
      <c r="K647" s="107"/>
      <c r="L647" s="108"/>
    </row>
    <row r="648" spans="1:13">
      <c r="A648" s="75"/>
      <c r="B648" s="3"/>
      <c r="C648" s="3"/>
      <c r="D648" s="3"/>
      <c r="E648" s="3"/>
      <c r="F648" s="106"/>
      <c r="G648" s="106"/>
      <c r="H648" s="107"/>
      <c r="I648" s="107"/>
      <c r="J648" s="107"/>
      <c r="K648" s="107"/>
      <c r="L648" s="108"/>
    </row>
    <row r="649" spans="1:13">
      <c r="A649" s="75"/>
      <c r="B649" s="3"/>
      <c r="C649" s="3"/>
      <c r="D649" s="3"/>
      <c r="E649" s="3"/>
      <c r="F649" s="106"/>
      <c r="G649" s="106"/>
      <c r="H649" s="107"/>
      <c r="I649" s="107"/>
      <c r="J649" s="107"/>
      <c r="K649" s="107"/>
      <c r="L649" s="108"/>
    </row>
    <row r="650" spans="1:13">
      <c r="A650" s="75"/>
      <c r="B650" s="3"/>
      <c r="C650" s="3"/>
      <c r="D650" s="3"/>
      <c r="E650" s="3"/>
      <c r="F650" s="106"/>
      <c r="G650" s="106"/>
      <c r="H650" s="107"/>
      <c r="I650" s="107"/>
      <c r="J650" s="107"/>
      <c r="K650" s="107"/>
      <c r="L650" s="108"/>
    </row>
    <row r="651" spans="1:13">
      <c r="A651" s="75"/>
      <c r="B651" s="3"/>
      <c r="C651" s="3"/>
      <c r="D651" s="3"/>
      <c r="E651" s="3"/>
      <c r="F651" s="106"/>
      <c r="G651" s="106"/>
      <c r="H651" s="107"/>
      <c r="I651" s="107"/>
      <c r="J651" s="107"/>
      <c r="K651" s="107"/>
      <c r="L651" s="108"/>
    </row>
    <row r="653" spans="1:13">
      <c r="A653" s="1"/>
      <c r="B653" s="1"/>
      <c r="C653" s="1"/>
      <c r="D653" s="1"/>
      <c r="E653" s="1"/>
      <c r="F653" s="1"/>
      <c r="G653" s="1"/>
      <c r="H653" s="2" t="s">
        <v>500</v>
      </c>
      <c r="I653" s="2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1"/>
      <c r="H654" s="2" t="s">
        <v>1</v>
      </c>
      <c r="I654" s="2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1"/>
      <c r="H655" s="2" t="s">
        <v>2</v>
      </c>
      <c r="I655" s="2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1"/>
      <c r="H656" s="2" t="s">
        <v>3</v>
      </c>
      <c r="I656" s="2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1"/>
      <c r="H657" s="2" t="s">
        <v>4</v>
      </c>
      <c r="I657" s="2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111"/>
      <c r="B659" s="3"/>
      <c r="C659" s="4"/>
      <c r="D659" s="3"/>
      <c r="E659" s="4"/>
      <c r="F659" s="4"/>
      <c r="G659" s="4"/>
      <c r="H659" s="4"/>
      <c r="I659" s="3"/>
      <c r="J659" s="3"/>
      <c r="K659" s="3"/>
      <c r="L659" s="3"/>
      <c r="M659" s="4"/>
    </row>
    <row r="660" spans="1:13">
      <c r="A660" s="3"/>
      <c r="B660" s="3"/>
      <c r="C660" s="4"/>
      <c r="D660" s="3"/>
      <c r="E660" s="4"/>
      <c r="F660" s="4"/>
      <c r="G660" s="4"/>
      <c r="H660" s="4"/>
      <c r="I660" s="3"/>
      <c r="J660" s="3"/>
      <c r="K660" s="3"/>
      <c r="L660" s="3"/>
      <c r="M660" s="4"/>
    </row>
    <row r="661" spans="1:13">
      <c r="A661" s="5" t="s">
        <v>479</v>
      </c>
      <c r="B661" s="3"/>
      <c r="C661" s="4"/>
      <c r="D661" s="3"/>
      <c r="E661" s="4"/>
      <c r="F661" s="4"/>
      <c r="G661" s="4"/>
      <c r="H661" s="4"/>
      <c r="I661" s="3"/>
      <c r="J661" s="3"/>
      <c r="K661" s="3"/>
      <c r="L661" s="3"/>
      <c r="M661" s="4"/>
    </row>
    <row r="662" spans="1:13">
      <c r="A662" s="5" t="s">
        <v>501</v>
      </c>
      <c r="B662" s="3"/>
      <c r="C662" s="4"/>
      <c r="D662" s="3"/>
      <c r="E662" s="4"/>
      <c r="F662" s="4"/>
      <c r="G662" s="4"/>
      <c r="H662" s="4"/>
      <c r="I662" s="3"/>
      <c r="J662" s="3"/>
      <c r="K662" s="3"/>
      <c r="L662" s="3"/>
      <c r="M662" s="4"/>
    </row>
    <row r="663" spans="1:13">
      <c r="A663" s="5"/>
      <c r="B663" s="3"/>
      <c r="C663" s="4"/>
      <c r="D663" s="3"/>
      <c r="E663" s="4"/>
      <c r="F663" s="4"/>
      <c r="G663" s="4"/>
      <c r="H663" s="4"/>
      <c r="I663" s="3"/>
      <c r="J663" s="3"/>
      <c r="K663" s="3"/>
      <c r="L663" s="3"/>
      <c r="M663" s="4"/>
    </row>
    <row r="664" spans="1:13">
      <c r="A664" s="5"/>
      <c r="B664" s="3"/>
      <c r="C664" s="4"/>
      <c r="D664" s="3"/>
      <c r="E664" s="4"/>
      <c r="F664" s="4"/>
      <c r="G664" s="4"/>
      <c r="H664" s="4"/>
      <c r="I664" s="3"/>
      <c r="J664" s="3"/>
      <c r="K664" s="3"/>
      <c r="L664" s="3"/>
      <c r="M664" s="4"/>
    </row>
    <row r="665" spans="1:13">
      <c r="A665" s="5"/>
      <c r="B665" s="3"/>
      <c r="C665" s="4"/>
      <c r="D665" s="3"/>
      <c r="E665" s="4"/>
      <c r="F665" s="4"/>
      <c r="G665" s="4"/>
      <c r="H665" s="4"/>
      <c r="I665" s="3"/>
      <c r="J665" s="25"/>
      <c r="K665" s="3"/>
      <c r="L665" s="25" t="s">
        <v>7</v>
      </c>
      <c r="M665" s="4"/>
    </row>
    <row r="666" spans="1:13">
      <c r="A666" s="65"/>
      <c r="B666" s="66"/>
      <c r="C666" s="66"/>
      <c r="D666" s="66"/>
      <c r="E666" s="66"/>
      <c r="F666" s="67"/>
      <c r="G666" s="67" t="s">
        <v>481</v>
      </c>
      <c r="H666" s="68" t="s">
        <v>101</v>
      </c>
      <c r="I666" s="69" t="s">
        <v>102</v>
      </c>
      <c r="J666" s="70" t="s">
        <v>103</v>
      </c>
      <c r="K666" s="70" t="s">
        <v>104</v>
      </c>
      <c r="L666" s="71" t="s">
        <v>105</v>
      </c>
      <c r="M666" s="71" t="s">
        <v>105</v>
      </c>
    </row>
    <row r="667" spans="1:13">
      <c r="A667" s="19" t="s">
        <v>482</v>
      </c>
      <c r="B667" s="3"/>
      <c r="C667" s="3"/>
      <c r="D667" s="3"/>
      <c r="E667" s="3"/>
      <c r="F667" s="3"/>
      <c r="G667" s="112" t="s">
        <v>483</v>
      </c>
      <c r="H667" s="113"/>
      <c r="I667" s="114"/>
      <c r="J667" s="113"/>
      <c r="K667" s="114"/>
      <c r="L667" s="115">
        <f>L671+L781+L794</f>
        <v>246919.7</v>
      </c>
      <c r="M667" s="115">
        <f>M671+M781+M794</f>
        <v>239256.7</v>
      </c>
    </row>
    <row r="668" spans="1:13">
      <c r="G668" s="116"/>
      <c r="H668" s="117"/>
      <c r="I668" s="116"/>
      <c r="J668" s="117"/>
      <c r="K668" s="116"/>
      <c r="L668" s="116"/>
      <c r="M668" s="116"/>
    </row>
    <row r="669" spans="1:13">
      <c r="A669" s="19" t="s">
        <v>106</v>
      </c>
      <c r="B669" s="3"/>
      <c r="C669" s="3"/>
      <c r="D669" s="3"/>
      <c r="E669" s="3"/>
      <c r="F669" s="106"/>
      <c r="G669" s="116"/>
      <c r="H669" s="118"/>
      <c r="I669" s="21"/>
      <c r="J669" s="118"/>
      <c r="K669" s="21"/>
      <c r="L669" s="22"/>
      <c r="M669" s="22"/>
    </row>
    <row r="670" spans="1:13">
      <c r="A670" s="19" t="s">
        <v>107</v>
      </c>
      <c r="B670" s="3"/>
      <c r="C670" s="3"/>
      <c r="D670" s="3"/>
      <c r="E670" s="3"/>
      <c r="F670" s="106"/>
      <c r="G670" s="116"/>
      <c r="H670" s="118"/>
      <c r="I670" s="21"/>
      <c r="J670" s="118"/>
      <c r="K670" s="21"/>
      <c r="L670" s="22"/>
      <c r="M670" s="22"/>
    </row>
    <row r="671" spans="1:13">
      <c r="A671" s="19" t="s">
        <v>108</v>
      </c>
      <c r="B671" s="3"/>
      <c r="C671" s="3"/>
      <c r="D671" s="3"/>
      <c r="E671" s="3"/>
      <c r="F671" s="106"/>
      <c r="G671" s="119" t="s">
        <v>483</v>
      </c>
      <c r="H671" s="118" t="s">
        <v>109</v>
      </c>
      <c r="I671" s="21"/>
      <c r="J671" s="118"/>
      <c r="K671" s="21"/>
      <c r="L671" s="22">
        <f>L673+L696+L747+L759</f>
        <v>242319.7</v>
      </c>
      <c r="M671" s="22">
        <f>M673+M696+M747+M759</f>
        <v>234656.7</v>
      </c>
    </row>
    <row r="672" spans="1:13">
      <c r="A672" s="19" t="s">
        <v>110</v>
      </c>
      <c r="B672" s="3"/>
      <c r="C672" s="3"/>
      <c r="D672" s="3"/>
      <c r="E672" s="3"/>
      <c r="F672" s="106"/>
      <c r="G672" s="116"/>
      <c r="H672" s="118"/>
      <c r="I672" s="21"/>
      <c r="J672" s="118"/>
      <c r="K672" s="21"/>
      <c r="L672" s="22"/>
      <c r="M672" s="22"/>
    </row>
    <row r="673" spans="1:13">
      <c r="A673" s="19" t="s">
        <v>111</v>
      </c>
      <c r="B673" s="3"/>
      <c r="C673" s="3"/>
      <c r="D673" s="3"/>
      <c r="E673" s="3"/>
      <c r="F673" s="106"/>
      <c r="G673" s="119" t="s">
        <v>483</v>
      </c>
      <c r="H673" s="120" t="s">
        <v>112</v>
      </c>
      <c r="I673" s="21"/>
      <c r="J673" s="118"/>
      <c r="K673" s="21"/>
      <c r="L673" s="22">
        <f>L674+L680+L685+L690</f>
        <v>46221.8</v>
      </c>
      <c r="M673" s="22">
        <f>M674+M680+M685+M690</f>
        <v>48377</v>
      </c>
    </row>
    <row r="674" spans="1:13">
      <c r="A674" s="40" t="s">
        <v>113</v>
      </c>
      <c r="B674" s="75"/>
      <c r="C674" s="75"/>
      <c r="D674" s="75"/>
      <c r="E674" s="75"/>
      <c r="F674" s="121"/>
      <c r="G674" s="119" t="s">
        <v>483</v>
      </c>
      <c r="H674" s="122" t="s">
        <v>114</v>
      </c>
      <c r="I674" s="41" t="s">
        <v>115</v>
      </c>
      <c r="J674" s="122"/>
      <c r="K674" s="41"/>
      <c r="L674" s="42">
        <f>L675</f>
        <v>1799</v>
      </c>
      <c r="M674" s="42">
        <f>M675</f>
        <v>1799</v>
      </c>
    </row>
    <row r="675" spans="1:13">
      <c r="A675" s="40" t="s">
        <v>116</v>
      </c>
      <c r="B675" s="75"/>
      <c r="C675" s="75"/>
      <c r="D675" s="75"/>
      <c r="E675" s="75"/>
      <c r="F675" s="121"/>
      <c r="G675" s="119" t="s">
        <v>483</v>
      </c>
      <c r="H675" s="122" t="s">
        <v>114</v>
      </c>
      <c r="I675" s="41" t="s">
        <v>117</v>
      </c>
      <c r="J675" s="122"/>
      <c r="K675" s="41"/>
      <c r="L675" s="42">
        <f>L677</f>
        <v>1799</v>
      </c>
      <c r="M675" s="42">
        <f>M677</f>
        <v>1799</v>
      </c>
    </row>
    <row r="676" spans="1:13">
      <c r="A676" s="44" t="s">
        <v>118</v>
      </c>
      <c r="B676" s="25"/>
      <c r="C676" s="25"/>
      <c r="D676" s="25"/>
      <c r="E676" s="25"/>
      <c r="F676" s="123"/>
      <c r="G676" s="116"/>
      <c r="H676" s="124"/>
      <c r="I676" s="27"/>
      <c r="J676" s="124"/>
      <c r="K676" s="27"/>
      <c r="L676" s="28"/>
      <c r="M676" s="28"/>
    </row>
    <row r="677" spans="1:13">
      <c r="A677" s="44" t="s">
        <v>119</v>
      </c>
      <c r="B677" s="25"/>
      <c r="C677" s="25"/>
      <c r="D677" s="25"/>
      <c r="E677" s="25"/>
      <c r="F677" s="123"/>
      <c r="G677" s="125" t="s">
        <v>483</v>
      </c>
      <c r="H677" s="124" t="s">
        <v>114</v>
      </c>
      <c r="I677" s="27" t="s">
        <v>120</v>
      </c>
      <c r="J677" s="124"/>
      <c r="K677" s="27"/>
      <c r="L677" s="28">
        <f>L678</f>
        <v>1799</v>
      </c>
      <c r="M677" s="28">
        <f>M678</f>
        <v>1799</v>
      </c>
    </row>
    <row r="678" spans="1:13">
      <c r="A678" s="44" t="s">
        <v>121</v>
      </c>
      <c r="B678" s="25"/>
      <c r="C678" s="25"/>
      <c r="D678" s="25"/>
      <c r="E678" s="25"/>
      <c r="F678" s="123"/>
      <c r="G678" s="125" t="s">
        <v>483</v>
      </c>
      <c r="H678" s="124" t="s">
        <v>114</v>
      </c>
      <c r="I678" s="27" t="s">
        <v>120</v>
      </c>
      <c r="J678" s="124" t="s">
        <v>122</v>
      </c>
      <c r="K678" s="27" t="s">
        <v>123</v>
      </c>
      <c r="L678" s="28">
        <v>1799</v>
      </c>
      <c r="M678" s="28">
        <v>1799</v>
      </c>
    </row>
    <row r="679" spans="1:13">
      <c r="A679" s="40" t="s">
        <v>124</v>
      </c>
      <c r="B679" s="75"/>
      <c r="C679" s="75"/>
      <c r="D679" s="75"/>
      <c r="E679" s="75"/>
      <c r="F679" s="121"/>
      <c r="G679" s="116"/>
      <c r="H679" s="122"/>
      <c r="I679" s="41"/>
      <c r="J679" s="122"/>
      <c r="K679" s="41"/>
      <c r="L679" s="42"/>
      <c r="M679" s="42"/>
    </row>
    <row r="680" spans="1:13">
      <c r="A680" s="40" t="s">
        <v>125</v>
      </c>
      <c r="B680" s="75"/>
      <c r="C680" s="75"/>
      <c r="D680" s="75"/>
      <c r="E680" s="75"/>
      <c r="F680" s="121"/>
      <c r="G680" s="126" t="s">
        <v>483</v>
      </c>
      <c r="H680" s="122" t="s">
        <v>126</v>
      </c>
      <c r="I680" s="41" t="s">
        <v>115</v>
      </c>
      <c r="J680" s="122"/>
      <c r="K680" s="41"/>
      <c r="L680" s="42">
        <f t="shared" ref="L680:M682" si="2">L681</f>
        <v>350</v>
      </c>
      <c r="M680" s="42">
        <f t="shared" si="2"/>
        <v>350</v>
      </c>
    </row>
    <row r="681" spans="1:13">
      <c r="A681" s="40" t="s">
        <v>116</v>
      </c>
      <c r="B681" s="75"/>
      <c r="C681" s="75"/>
      <c r="D681" s="75"/>
      <c r="E681" s="75"/>
      <c r="F681" s="121"/>
      <c r="G681" s="126" t="s">
        <v>483</v>
      </c>
      <c r="H681" s="122" t="s">
        <v>126</v>
      </c>
      <c r="I681" s="41" t="s">
        <v>117</v>
      </c>
      <c r="J681" s="122"/>
      <c r="K681" s="41"/>
      <c r="L681" s="42">
        <f t="shared" si="2"/>
        <v>350</v>
      </c>
      <c r="M681" s="42">
        <f t="shared" si="2"/>
        <v>350</v>
      </c>
    </row>
    <row r="682" spans="1:13">
      <c r="A682" s="44" t="s">
        <v>127</v>
      </c>
      <c r="B682" s="75"/>
      <c r="C682" s="75"/>
      <c r="D682" s="75"/>
      <c r="E682" s="75"/>
      <c r="F682" s="121"/>
      <c r="G682" s="125" t="s">
        <v>483</v>
      </c>
      <c r="H682" s="124" t="s">
        <v>126</v>
      </c>
      <c r="I682" s="27" t="s">
        <v>128</v>
      </c>
      <c r="J682" s="124"/>
      <c r="K682" s="27"/>
      <c r="L682" s="28">
        <f t="shared" si="2"/>
        <v>350</v>
      </c>
      <c r="M682" s="28">
        <f t="shared" si="2"/>
        <v>350</v>
      </c>
    </row>
    <row r="683" spans="1:13">
      <c r="A683" s="44" t="s">
        <v>121</v>
      </c>
      <c r="B683" s="75"/>
      <c r="C683" s="75"/>
      <c r="D683" s="75"/>
      <c r="E683" s="75"/>
      <c r="F683" s="121"/>
      <c r="G683" s="125" t="s">
        <v>483</v>
      </c>
      <c r="H683" s="124" t="s">
        <v>126</v>
      </c>
      <c r="I683" s="27" t="s">
        <v>128</v>
      </c>
      <c r="J683" s="124" t="s">
        <v>122</v>
      </c>
      <c r="K683" s="27" t="s">
        <v>123</v>
      </c>
      <c r="L683" s="28">
        <v>350</v>
      </c>
      <c r="M683" s="28">
        <v>350</v>
      </c>
    </row>
    <row r="684" spans="1:13">
      <c r="A684" s="40" t="s">
        <v>129</v>
      </c>
      <c r="B684" s="75"/>
      <c r="C684" s="75"/>
      <c r="D684" s="75"/>
      <c r="E684" s="75"/>
      <c r="F684" s="121"/>
      <c r="G684" s="116"/>
      <c r="H684" s="122"/>
      <c r="I684" s="41"/>
      <c r="J684" s="122"/>
      <c r="K684" s="41"/>
      <c r="L684" s="42"/>
      <c r="M684" s="42"/>
    </row>
    <row r="685" spans="1:13">
      <c r="A685" s="40" t="s">
        <v>130</v>
      </c>
      <c r="B685" s="75"/>
      <c r="C685" s="75"/>
      <c r="D685" s="75"/>
      <c r="E685" s="75"/>
      <c r="F685" s="121"/>
      <c r="G685" s="126" t="s">
        <v>483</v>
      </c>
      <c r="H685" s="122" t="s">
        <v>131</v>
      </c>
      <c r="I685" s="41" t="s">
        <v>115</v>
      </c>
      <c r="J685" s="122"/>
      <c r="K685" s="41"/>
      <c r="L685" s="42">
        <f t="shared" ref="L685:M687" si="3">L686</f>
        <v>491</v>
      </c>
      <c r="M685" s="42">
        <f t="shared" si="3"/>
        <v>491</v>
      </c>
    </row>
    <row r="686" spans="1:13">
      <c r="A686" s="40" t="s">
        <v>116</v>
      </c>
      <c r="B686" s="75"/>
      <c r="C686" s="75"/>
      <c r="D686" s="75"/>
      <c r="E686" s="75"/>
      <c r="F686" s="121"/>
      <c r="G686" s="126" t="s">
        <v>483</v>
      </c>
      <c r="H686" s="122" t="s">
        <v>131</v>
      </c>
      <c r="I686" s="41" t="s">
        <v>117</v>
      </c>
      <c r="J686" s="122"/>
      <c r="K686" s="41"/>
      <c r="L686" s="42">
        <f t="shared" si="3"/>
        <v>491</v>
      </c>
      <c r="M686" s="42">
        <f t="shared" si="3"/>
        <v>491</v>
      </c>
    </row>
    <row r="687" spans="1:13">
      <c r="A687" s="44" t="s">
        <v>127</v>
      </c>
      <c r="B687" s="75"/>
      <c r="C687" s="75"/>
      <c r="D687" s="75"/>
      <c r="E687" s="75"/>
      <c r="F687" s="121"/>
      <c r="G687" s="125" t="s">
        <v>483</v>
      </c>
      <c r="H687" s="124" t="s">
        <v>131</v>
      </c>
      <c r="I687" s="27" t="s">
        <v>128</v>
      </c>
      <c r="J687" s="124"/>
      <c r="K687" s="27"/>
      <c r="L687" s="28">
        <f t="shared" si="3"/>
        <v>491</v>
      </c>
      <c r="M687" s="28">
        <f t="shared" si="3"/>
        <v>491</v>
      </c>
    </row>
    <row r="688" spans="1:13">
      <c r="A688" s="44" t="s">
        <v>121</v>
      </c>
      <c r="B688" s="75"/>
      <c r="C688" s="75"/>
      <c r="D688" s="75"/>
      <c r="E688" s="75"/>
      <c r="F688" s="121"/>
      <c r="G688" s="125" t="s">
        <v>483</v>
      </c>
      <c r="H688" s="124" t="s">
        <v>131</v>
      </c>
      <c r="I688" s="27" t="s">
        <v>128</v>
      </c>
      <c r="J688" s="124" t="s">
        <v>122</v>
      </c>
      <c r="K688" s="27" t="s">
        <v>123</v>
      </c>
      <c r="L688" s="28">
        <v>491</v>
      </c>
      <c r="M688" s="28">
        <v>491</v>
      </c>
    </row>
    <row r="689" spans="1:13">
      <c r="A689" s="40" t="s">
        <v>132</v>
      </c>
      <c r="B689" s="75"/>
      <c r="C689" s="75"/>
      <c r="D689" s="75"/>
      <c r="E689" s="75"/>
      <c r="F689" s="121"/>
      <c r="G689" s="116"/>
      <c r="H689" s="122"/>
      <c r="I689" s="41"/>
      <c r="J689" s="122"/>
      <c r="K689" s="41"/>
      <c r="L689" s="42"/>
      <c r="M689" s="42"/>
    </row>
    <row r="690" spans="1:13">
      <c r="A690" s="40" t="s">
        <v>133</v>
      </c>
      <c r="B690" s="75"/>
      <c r="C690" s="75"/>
      <c r="D690" s="75"/>
      <c r="E690" s="75"/>
      <c r="F690" s="121"/>
      <c r="G690" s="126" t="s">
        <v>483</v>
      </c>
      <c r="H690" s="122" t="s">
        <v>134</v>
      </c>
      <c r="I690" s="41" t="s">
        <v>115</v>
      </c>
      <c r="J690" s="122"/>
      <c r="K690" s="41"/>
      <c r="L690" s="42">
        <f>L691</f>
        <v>43581.8</v>
      </c>
      <c r="M690" s="42">
        <f>M691</f>
        <v>45737</v>
      </c>
    </row>
    <row r="691" spans="1:13">
      <c r="A691" s="40" t="s">
        <v>116</v>
      </c>
      <c r="B691" s="75"/>
      <c r="C691" s="75"/>
      <c r="D691" s="75"/>
      <c r="E691" s="75"/>
      <c r="F691" s="121"/>
      <c r="G691" s="126" t="s">
        <v>483</v>
      </c>
      <c r="H691" s="122" t="s">
        <v>135</v>
      </c>
      <c r="I691" s="41" t="s">
        <v>117</v>
      </c>
      <c r="J691" s="122"/>
      <c r="K691" s="41"/>
      <c r="L691" s="42">
        <f>L693</f>
        <v>43581.8</v>
      </c>
      <c r="M691" s="42">
        <f>M693</f>
        <v>45737</v>
      </c>
    </row>
    <row r="692" spans="1:13">
      <c r="A692" s="44" t="s">
        <v>118</v>
      </c>
      <c r="B692" s="75"/>
      <c r="C692" s="75"/>
      <c r="D692" s="75"/>
      <c r="E692" s="75"/>
      <c r="F692" s="121"/>
      <c r="G692" s="116"/>
      <c r="H692" s="122"/>
      <c r="I692" s="41"/>
      <c r="J692" s="122"/>
      <c r="K692" s="41"/>
      <c r="L692" s="42"/>
      <c r="M692" s="42"/>
    </row>
    <row r="693" spans="1:13">
      <c r="A693" s="44" t="s">
        <v>119</v>
      </c>
      <c r="B693" s="75"/>
      <c r="C693" s="75"/>
      <c r="D693" s="75"/>
      <c r="E693" s="75"/>
      <c r="F693" s="121"/>
      <c r="G693" s="125" t="s">
        <v>483</v>
      </c>
      <c r="H693" s="124" t="s">
        <v>136</v>
      </c>
      <c r="I693" s="27" t="s">
        <v>120</v>
      </c>
      <c r="J693" s="124"/>
      <c r="K693" s="27"/>
      <c r="L693" s="28">
        <f>L694</f>
        <v>43581.8</v>
      </c>
      <c r="M693" s="28">
        <f>M694</f>
        <v>45737</v>
      </c>
    </row>
    <row r="694" spans="1:13">
      <c r="A694" s="44" t="s">
        <v>121</v>
      </c>
      <c r="B694" s="75"/>
      <c r="C694" s="75"/>
      <c r="D694" s="75"/>
      <c r="E694" s="75"/>
      <c r="F694" s="121"/>
      <c r="G694" s="125" t="s">
        <v>483</v>
      </c>
      <c r="H694" s="124" t="s">
        <v>136</v>
      </c>
      <c r="I694" s="27" t="s">
        <v>120</v>
      </c>
      <c r="J694" s="124" t="s">
        <v>122</v>
      </c>
      <c r="K694" s="27" t="s">
        <v>123</v>
      </c>
      <c r="L694" s="28">
        <v>43581.8</v>
      </c>
      <c r="M694" s="28">
        <v>45737</v>
      </c>
    </row>
    <row r="695" spans="1:13">
      <c r="A695" s="40" t="s">
        <v>137</v>
      </c>
      <c r="B695" s="25"/>
      <c r="C695" s="25"/>
      <c r="D695" s="25"/>
      <c r="E695" s="25"/>
      <c r="F695" s="123"/>
      <c r="G695" s="116"/>
      <c r="H695" s="124"/>
      <c r="I695" s="27"/>
      <c r="J695" s="124"/>
      <c r="K695" s="27"/>
      <c r="L695" s="28"/>
      <c r="M695" s="28"/>
    </row>
    <row r="696" spans="1:13">
      <c r="A696" s="40" t="s">
        <v>138</v>
      </c>
      <c r="B696" s="25"/>
      <c r="C696" s="25"/>
      <c r="D696" s="25"/>
      <c r="E696" s="25"/>
      <c r="F696" s="123"/>
      <c r="G696" s="126" t="s">
        <v>483</v>
      </c>
      <c r="H696" s="122" t="s">
        <v>139</v>
      </c>
      <c r="I696" s="41"/>
      <c r="J696" s="122"/>
      <c r="K696" s="41"/>
      <c r="L696" s="42">
        <f>L697+L703+L708+L713+L722+L727+L734+L717+L741</f>
        <v>189779.7</v>
      </c>
      <c r="M696" s="42">
        <f>M697+M703+M708+M713+M722+M727+M734+M717+M741</f>
        <v>179961.5</v>
      </c>
    </row>
    <row r="697" spans="1:13">
      <c r="A697" s="40" t="s">
        <v>140</v>
      </c>
      <c r="B697" s="75"/>
      <c r="C697" s="75"/>
      <c r="D697" s="75"/>
      <c r="E697" s="75"/>
      <c r="F697" s="121"/>
      <c r="G697" s="126" t="s">
        <v>483</v>
      </c>
      <c r="H697" s="122" t="s">
        <v>141</v>
      </c>
      <c r="I697" s="41" t="s">
        <v>115</v>
      </c>
      <c r="J697" s="122"/>
      <c r="K697" s="41"/>
      <c r="L697" s="42">
        <f>L698</f>
        <v>41376.199999999997</v>
      </c>
      <c r="M697" s="42">
        <f>M698</f>
        <v>27626.9</v>
      </c>
    </row>
    <row r="698" spans="1:13">
      <c r="A698" s="40" t="s">
        <v>116</v>
      </c>
      <c r="B698" s="75"/>
      <c r="C698" s="75"/>
      <c r="D698" s="75"/>
      <c r="E698" s="75"/>
      <c r="F698" s="121"/>
      <c r="G698" s="126" t="s">
        <v>483</v>
      </c>
      <c r="H698" s="122" t="s">
        <v>141</v>
      </c>
      <c r="I698" s="41" t="s">
        <v>117</v>
      </c>
      <c r="J698" s="122"/>
      <c r="K698" s="41"/>
      <c r="L698" s="42">
        <f>L700</f>
        <v>41376.199999999997</v>
      </c>
      <c r="M698" s="42">
        <f>M700</f>
        <v>27626.9</v>
      </c>
    </row>
    <row r="699" spans="1:13">
      <c r="A699" s="44" t="s">
        <v>118</v>
      </c>
      <c r="B699" s="75"/>
      <c r="C699" s="75"/>
      <c r="D699" s="75"/>
      <c r="E699" s="75"/>
      <c r="F699" s="121"/>
      <c r="G699" s="116"/>
      <c r="H699" s="122"/>
      <c r="I699" s="41"/>
      <c r="J699" s="122"/>
      <c r="K699" s="41"/>
      <c r="L699" s="42"/>
      <c r="M699" s="42"/>
    </row>
    <row r="700" spans="1:13">
      <c r="A700" s="44" t="s">
        <v>119</v>
      </c>
      <c r="B700" s="75"/>
      <c r="C700" s="75"/>
      <c r="D700" s="75"/>
      <c r="E700" s="75"/>
      <c r="F700" s="121"/>
      <c r="G700" s="125" t="s">
        <v>483</v>
      </c>
      <c r="H700" s="124" t="s">
        <v>141</v>
      </c>
      <c r="I700" s="27" t="s">
        <v>120</v>
      </c>
      <c r="J700" s="124"/>
      <c r="K700" s="27"/>
      <c r="L700" s="28">
        <f>L701</f>
        <v>41376.199999999997</v>
      </c>
      <c r="M700" s="28">
        <f>M701</f>
        <v>27626.9</v>
      </c>
    </row>
    <row r="701" spans="1:13">
      <c r="A701" s="44" t="s">
        <v>49</v>
      </c>
      <c r="B701" s="75"/>
      <c r="C701" s="75"/>
      <c r="D701" s="75"/>
      <c r="E701" s="75"/>
      <c r="F701" s="121"/>
      <c r="G701" s="125" t="s">
        <v>483</v>
      </c>
      <c r="H701" s="124" t="s">
        <v>141</v>
      </c>
      <c r="I701" s="27" t="s">
        <v>120</v>
      </c>
      <c r="J701" s="124" t="s">
        <v>122</v>
      </c>
      <c r="K701" s="27" t="s">
        <v>142</v>
      </c>
      <c r="L701" s="28">
        <f>38266.5+1579+1537-6.3</f>
        <v>41376.199999999997</v>
      </c>
      <c r="M701" s="28">
        <f>23398.7+1609+1537+1082.2</f>
        <v>27626.9</v>
      </c>
    </row>
    <row r="702" spans="1:13">
      <c r="A702" s="40" t="s">
        <v>143</v>
      </c>
      <c r="B702" s="75"/>
      <c r="C702" s="75"/>
      <c r="D702" s="75"/>
      <c r="E702" s="75"/>
      <c r="F702" s="121"/>
      <c r="G702" s="116"/>
      <c r="H702" s="122"/>
      <c r="I702" s="41"/>
      <c r="J702" s="122"/>
      <c r="K702" s="41"/>
      <c r="L702" s="42"/>
      <c r="M702" s="42"/>
    </row>
    <row r="703" spans="1:13">
      <c r="A703" s="40" t="s">
        <v>125</v>
      </c>
      <c r="B703" s="75"/>
      <c r="C703" s="75"/>
      <c r="D703" s="75"/>
      <c r="E703" s="75"/>
      <c r="F703" s="121"/>
      <c r="G703" s="126" t="s">
        <v>483</v>
      </c>
      <c r="H703" s="122" t="s">
        <v>144</v>
      </c>
      <c r="I703" s="41" t="s">
        <v>115</v>
      </c>
      <c r="J703" s="122"/>
      <c r="K703" s="41"/>
      <c r="L703" s="42">
        <f t="shared" ref="L703:M705" si="4">L704</f>
        <v>595</v>
      </c>
      <c r="M703" s="42">
        <f t="shared" si="4"/>
        <v>595</v>
      </c>
    </row>
    <row r="704" spans="1:13">
      <c r="A704" s="40" t="s">
        <v>116</v>
      </c>
      <c r="B704" s="75"/>
      <c r="C704" s="75"/>
      <c r="D704" s="75"/>
      <c r="E704" s="75"/>
      <c r="F704" s="121"/>
      <c r="G704" s="126" t="s">
        <v>483</v>
      </c>
      <c r="H704" s="122" t="s">
        <v>144</v>
      </c>
      <c r="I704" s="41" t="s">
        <v>117</v>
      </c>
      <c r="J704" s="122"/>
      <c r="K704" s="41"/>
      <c r="L704" s="42">
        <f t="shared" si="4"/>
        <v>595</v>
      </c>
      <c r="M704" s="42">
        <f t="shared" si="4"/>
        <v>595</v>
      </c>
    </row>
    <row r="705" spans="1:13">
      <c r="A705" s="44" t="s">
        <v>127</v>
      </c>
      <c r="B705" s="75"/>
      <c r="C705" s="75"/>
      <c r="D705" s="75"/>
      <c r="E705" s="75"/>
      <c r="F705" s="121"/>
      <c r="G705" s="125" t="s">
        <v>483</v>
      </c>
      <c r="H705" s="124" t="s">
        <v>144</v>
      </c>
      <c r="I705" s="27" t="s">
        <v>128</v>
      </c>
      <c r="J705" s="124"/>
      <c r="K705" s="27"/>
      <c r="L705" s="28">
        <f t="shared" si="4"/>
        <v>595</v>
      </c>
      <c r="M705" s="28">
        <f t="shared" si="4"/>
        <v>595</v>
      </c>
    </row>
    <row r="706" spans="1:13">
      <c r="A706" s="44" t="s">
        <v>49</v>
      </c>
      <c r="B706" s="75"/>
      <c r="C706" s="75"/>
      <c r="D706" s="75"/>
      <c r="E706" s="75"/>
      <c r="F706" s="121"/>
      <c r="G706" s="125" t="s">
        <v>483</v>
      </c>
      <c r="H706" s="124" t="s">
        <v>144</v>
      </c>
      <c r="I706" s="27" t="s">
        <v>128</v>
      </c>
      <c r="J706" s="124" t="s">
        <v>122</v>
      </c>
      <c r="K706" s="27" t="s">
        <v>142</v>
      </c>
      <c r="L706" s="28">
        <v>595</v>
      </c>
      <c r="M706" s="28">
        <v>595</v>
      </c>
    </row>
    <row r="707" spans="1:13">
      <c r="A707" s="40" t="s">
        <v>145</v>
      </c>
      <c r="B707" s="75"/>
      <c r="C707" s="75"/>
      <c r="D707" s="75"/>
      <c r="E707" s="75"/>
      <c r="F707" s="121"/>
      <c r="G707" s="116"/>
      <c r="H707" s="122"/>
      <c r="I707" s="41"/>
      <c r="J707" s="122"/>
      <c r="K707" s="41"/>
      <c r="L707" s="42"/>
      <c r="M707" s="42"/>
    </row>
    <row r="708" spans="1:13">
      <c r="A708" s="40" t="s">
        <v>125</v>
      </c>
      <c r="B708" s="75"/>
      <c r="C708" s="75"/>
      <c r="D708" s="75"/>
      <c r="E708" s="75"/>
      <c r="F708" s="121"/>
      <c r="G708" s="126" t="s">
        <v>483</v>
      </c>
      <c r="H708" s="122" t="s">
        <v>146</v>
      </c>
      <c r="I708" s="41" t="s">
        <v>115</v>
      </c>
      <c r="J708" s="122"/>
      <c r="K708" s="41"/>
      <c r="L708" s="42">
        <f t="shared" ref="L708:M710" si="5">L709</f>
        <v>855</v>
      </c>
      <c r="M708" s="42">
        <f t="shared" si="5"/>
        <v>855</v>
      </c>
    </row>
    <row r="709" spans="1:13">
      <c r="A709" s="40" t="s">
        <v>116</v>
      </c>
      <c r="B709" s="75"/>
      <c r="C709" s="75"/>
      <c r="D709" s="75"/>
      <c r="E709" s="75"/>
      <c r="F709" s="121"/>
      <c r="G709" s="126" t="s">
        <v>483</v>
      </c>
      <c r="H709" s="122" t="s">
        <v>146</v>
      </c>
      <c r="I709" s="41" t="s">
        <v>117</v>
      </c>
      <c r="J709" s="122"/>
      <c r="K709" s="41"/>
      <c r="L709" s="42">
        <f t="shared" si="5"/>
        <v>855</v>
      </c>
      <c r="M709" s="42">
        <f t="shared" si="5"/>
        <v>855</v>
      </c>
    </row>
    <row r="710" spans="1:13">
      <c r="A710" s="44" t="s">
        <v>127</v>
      </c>
      <c r="B710" s="75"/>
      <c r="C710" s="75"/>
      <c r="D710" s="75"/>
      <c r="E710" s="75"/>
      <c r="F710" s="121"/>
      <c r="G710" s="125" t="s">
        <v>483</v>
      </c>
      <c r="H710" s="124" t="s">
        <v>146</v>
      </c>
      <c r="I710" s="27" t="s">
        <v>128</v>
      </c>
      <c r="J710" s="124"/>
      <c r="K710" s="27"/>
      <c r="L710" s="28">
        <f t="shared" si="5"/>
        <v>855</v>
      </c>
      <c r="M710" s="28">
        <f t="shared" si="5"/>
        <v>855</v>
      </c>
    </row>
    <row r="711" spans="1:13">
      <c r="A711" s="44" t="s">
        <v>49</v>
      </c>
      <c r="B711" s="75"/>
      <c r="C711" s="75"/>
      <c r="D711" s="75"/>
      <c r="E711" s="75"/>
      <c r="F711" s="121"/>
      <c r="G711" s="125" t="s">
        <v>483</v>
      </c>
      <c r="H711" s="124" t="s">
        <v>146</v>
      </c>
      <c r="I711" s="27" t="s">
        <v>128</v>
      </c>
      <c r="J711" s="124" t="s">
        <v>122</v>
      </c>
      <c r="K711" s="27" t="s">
        <v>142</v>
      </c>
      <c r="L711" s="28">
        <v>855</v>
      </c>
      <c r="M711" s="28">
        <v>855</v>
      </c>
    </row>
    <row r="712" spans="1:13">
      <c r="A712" s="40" t="s">
        <v>147</v>
      </c>
      <c r="B712" s="75"/>
      <c r="C712" s="75"/>
      <c r="D712" s="75"/>
      <c r="E712" s="75"/>
      <c r="F712" s="121"/>
      <c r="G712" s="116"/>
      <c r="H712" s="122"/>
      <c r="I712" s="41"/>
      <c r="J712" s="122"/>
      <c r="K712" s="41"/>
      <c r="L712" s="42"/>
      <c r="M712" s="42"/>
    </row>
    <row r="713" spans="1:13">
      <c r="A713" s="40" t="s">
        <v>148</v>
      </c>
      <c r="B713" s="75"/>
      <c r="C713" s="75"/>
      <c r="D713" s="75"/>
      <c r="E713" s="75"/>
      <c r="F713" s="121"/>
      <c r="G713" s="126" t="s">
        <v>483</v>
      </c>
      <c r="H713" s="122" t="s">
        <v>149</v>
      </c>
      <c r="I713" s="41" t="s">
        <v>115</v>
      </c>
      <c r="J713" s="122"/>
      <c r="K713" s="41"/>
      <c r="L713" s="42">
        <f t="shared" ref="L713:M715" si="6">L714</f>
        <v>150</v>
      </c>
      <c r="M713" s="42">
        <f t="shared" si="6"/>
        <v>150</v>
      </c>
    </row>
    <row r="714" spans="1:13">
      <c r="A714" s="40" t="s">
        <v>116</v>
      </c>
      <c r="B714" s="75"/>
      <c r="C714" s="75"/>
      <c r="D714" s="75"/>
      <c r="E714" s="75"/>
      <c r="F714" s="121"/>
      <c r="G714" s="126" t="s">
        <v>483</v>
      </c>
      <c r="H714" s="122" t="s">
        <v>149</v>
      </c>
      <c r="I714" s="41" t="s">
        <v>117</v>
      </c>
      <c r="J714" s="122"/>
      <c r="K714" s="41"/>
      <c r="L714" s="42">
        <f t="shared" si="6"/>
        <v>150</v>
      </c>
      <c r="M714" s="42">
        <f t="shared" si="6"/>
        <v>150</v>
      </c>
    </row>
    <row r="715" spans="1:13">
      <c r="A715" s="44" t="s">
        <v>127</v>
      </c>
      <c r="B715" s="75"/>
      <c r="C715" s="75"/>
      <c r="D715" s="75"/>
      <c r="E715" s="75"/>
      <c r="F715" s="121"/>
      <c r="G715" s="125" t="s">
        <v>483</v>
      </c>
      <c r="H715" s="124" t="s">
        <v>149</v>
      </c>
      <c r="I715" s="27" t="s">
        <v>128</v>
      </c>
      <c r="J715" s="124"/>
      <c r="K715" s="27"/>
      <c r="L715" s="28">
        <f t="shared" si="6"/>
        <v>150</v>
      </c>
      <c r="M715" s="28">
        <f t="shared" si="6"/>
        <v>150</v>
      </c>
    </row>
    <row r="716" spans="1:13">
      <c r="A716" s="44" t="s">
        <v>49</v>
      </c>
      <c r="B716" s="75"/>
      <c r="C716" s="75"/>
      <c r="D716" s="75"/>
      <c r="E716" s="75"/>
      <c r="F716" s="121"/>
      <c r="G716" s="125" t="s">
        <v>483</v>
      </c>
      <c r="H716" s="124" t="s">
        <v>149</v>
      </c>
      <c r="I716" s="27" t="s">
        <v>128</v>
      </c>
      <c r="J716" s="124" t="s">
        <v>122</v>
      </c>
      <c r="K716" s="27" t="s">
        <v>142</v>
      </c>
      <c r="L716" s="28">
        <f>1687-1537</f>
        <v>150</v>
      </c>
      <c r="M716" s="28">
        <f>1687-1537</f>
        <v>150</v>
      </c>
    </row>
    <row r="717" spans="1:13">
      <c r="A717" s="40" t="s">
        <v>150</v>
      </c>
      <c r="B717" s="75"/>
      <c r="C717" s="75"/>
      <c r="D717" s="75"/>
      <c r="E717" s="75"/>
      <c r="F717" s="121"/>
      <c r="G717" s="126" t="s">
        <v>483</v>
      </c>
      <c r="H717" s="122" t="s">
        <v>151</v>
      </c>
      <c r="I717" s="41" t="s">
        <v>115</v>
      </c>
      <c r="J717" s="122"/>
      <c r="K717" s="41"/>
      <c r="L717" s="42">
        <f t="shared" ref="L717:M719" si="7">L718</f>
        <v>295</v>
      </c>
      <c r="M717" s="42">
        <f t="shared" si="7"/>
        <v>295</v>
      </c>
    </row>
    <row r="718" spans="1:13">
      <c r="A718" s="40" t="s">
        <v>116</v>
      </c>
      <c r="B718" s="75"/>
      <c r="C718" s="75"/>
      <c r="D718" s="75"/>
      <c r="E718" s="75"/>
      <c r="F718" s="121"/>
      <c r="G718" s="126" t="s">
        <v>483</v>
      </c>
      <c r="H718" s="122" t="s">
        <v>151</v>
      </c>
      <c r="I718" s="41" t="s">
        <v>117</v>
      </c>
      <c r="J718" s="122"/>
      <c r="K718" s="41"/>
      <c r="L718" s="42">
        <f t="shared" si="7"/>
        <v>295</v>
      </c>
      <c r="M718" s="42">
        <f t="shared" si="7"/>
        <v>295</v>
      </c>
    </row>
    <row r="719" spans="1:13">
      <c r="A719" s="44" t="s">
        <v>127</v>
      </c>
      <c r="B719" s="75"/>
      <c r="C719" s="75"/>
      <c r="D719" s="75"/>
      <c r="E719" s="75"/>
      <c r="F719" s="121"/>
      <c r="G719" s="125" t="s">
        <v>483</v>
      </c>
      <c r="H719" s="124" t="s">
        <v>151</v>
      </c>
      <c r="I719" s="27" t="s">
        <v>128</v>
      </c>
      <c r="J719" s="124"/>
      <c r="K719" s="27"/>
      <c r="L719" s="28">
        <f t="shared" si="7"/>
        <v>295</v>
      </c>
      <c r="M719" s="28">
        <f t="shared" si="7"/>
        <v>295</v>
      </c>
    </row>
    <row r="720" spans="1:13">
      <c r="A720" s="44" t="s">
        <v>49</v>
      </c>
      <c r="B720" s="75"/>
      <c r="C720" s="75"/>
      <c r="D720" s="75"/>
      <c r="E720" s="75"/>
      <c r="F720" s="121"/>
      <c r="G720" s="125" t="s">
        <v>483</v>
      </c>
      <c r="H720" s="124" t="s">
        <v>151</v>
      </c>
      <c r="I720" s="27" t="s">
        <v>128</v>
      </c>
      <c r="J720" s="124" t="s">
        <v>122</v>
      </c>
      <c r="K720" s="27" t="s">
        <v>142</v>
      </c>
      <c r="L720" s="28">
        <v>295</v>
      </c>
      <c r="M720" s="28">
        <v>295</v>
      </c>
    </row>
    <row r="721" spans="1:13">
      <c r="A721" s="40" t="s">
        <v>152</v>
      </c>
      <c r="B721" s="75"/>
      <c r="C721" s="75"/>
      <c r="D721" s="75"/>
      <c r="E721" s="75"/>
      <c r="F721" s="121"/>
      <c r="G721" s="116"/>
      <c r="H721" s="122"/>
      <c r="I721" s="41"/>
      <c r="J721" s="122"/>
      <c r="K721" s="41"/>
      <c r="L721" s="42"/>
      <c r="M721" s="42"/>
    </row>
    <row r="722" spans="1:13">
      <c r="A722" s="40" t="s">
        <v>153</v>
      </c>
      <c r="B722" s="75"/>
      <c r="C722" s="75"/>
      <c r="D722" s="75"/>
      <c r="E722" s="75"/>
      <c r="F722" s="121"/>
      <c r="G722" s="126" t="s">
        <v>483</v>
      </c>
      <c r="H722" s="122" t="s">
        <v>154</v>
      </c>
      <c r="I722" s="41" t="s">
        <v>115</v>
      </c>
      <c r="J722" s="122"/>
      <c r="K722" s="41"/>
      <c r="L722" s="42">
        <f t="shared" ref="L722:M724" si="8">L723</f>
        <v>68</v>
      </c>
      <c r="M722" s="42">
        <f t="shared" si="8"/>
        <v>68</v>
      </c>
    </row>
    <row r="723" spans="1:13">
      <c r="A723" s="40" t="s">
        <v>116</v>
      </c>
      <c r="B723" s="75"/>
      <c r="C723" s="75"/>
      <c r="D723" s="75"/>
      <c r="E723" s="75"/>
      <c r="F723" s="121"/>
      <c r="G723" s="126" t="s">
        <v>483</v>
      </c>
      <c r="H723" s="122" t="s">
        <v>154</v>
      </c>
      <c r="I723" s="41" t="s">
        <v>117</v>
      </c>
      <c r="J723" s="122"/>
      <c r="K723" s="41"/>
      <c r="L723" s="42">
        <f t="shared" si="8"/>
        <v>68</v>
      </c>
      <c r="M723" s="42">
        <f t="shared" si="8"/>
        <v>68</v>
      </c>
    </row>
    <row r="724" spans="1:13">
      <c r="A724" s="44" t="s">
        <v>127</v>
      </c>
      <c r="B724" s="25"/>
      <c r="C724" s="25"/>
      <c r="D724" s="25"/>
      <c r="E724" s="25"/>
      <c r="F724" s="123"/>
      <c r="G724" s="125" t="s">
        <v>483</v>
      </c>
      <c r="H724" s="124" t="s">
        <v>154</v>
      </c>
      <c r="I724" s="27" t="s">
        <v>128</v>
      </c>
      <c r="J724" s="124"/>
      <c r="K724" s="27"/>
      <c r="L724" s="28">
        <f t="shared" si="8"/>
        <v>68</v>
      </c>
      <c r="M724" s="28">
        <f t="shared" si="8"/>
        <v>68</v>
      </c>
    </row>
    <row r="725" spans="1:13">
      <c r="A725" s="44" t="s">
        <v>49</v>
      </c>
      <c r="B725" s="25"/>
      <c r="C725" s="25"/>
      <c r="D725" s="25"/>
      <c r="E725" s="25"/>
      <c r="F725" s="123"/>
      <c r="G725" s="125" t="s">
        <v>483</v>
      </c>
      <c r="H725" s="124" t="s">
        <v>154</v>
      </c>
      <c r="I725" s="27" t="s">
        <v>128</v>
      </c>
      <c r="J725" s="124" t="s">
        <v>122</v>
      </c>
      <c r="K725" s="27" t="s">
        <v>142</v>
      </c>
      <c r="L725" s="28">
        <v>68</v>
      </c>
      <c r="M725" s="28">
        <v>68</v>
      </c>
    </row>
    <row r="726" spans="1:13">
      <c r="A726" s="40" t="s">
        <v>155</v>
      </c>
      <c r="B726" s="25"/>
      <c r="C726" s="25"/>
      <c r="D726" s="25"/>
      <c r="E726" s="25"/>
      <c r="F726" s="123"/>
      <c r="G726" s="116"/>
      <c r="H726" s="124"/>
      <c r="I726" s="27"/>
      <c r="J726" s="124"/>
      <c r="K726" s="27"/>
      <c r="L726" s="28"/>
      <c r="M726" s="28"/>
    </row>
    <row r="727" spans="1:13">
      <c r="A727" s="40" t="s">
        <v>156</v>
      </c>
      <c r="B727" s="25"/>
      <c r="C727" s="25"/>
      <c r="D727" s="25"/>
      <c r="E727" s="25"/>
      <c r="F727" s="123"/>
      <c r="G727" s="126" t="s">
        <v>483</v>
      </c>
      <c r="H727" s="122" t="s">
        <v>157</v>
      </c>
      <c r="I727" s="41" t="s">
        <v>115</v>
      </c>
      <c r="J727" s="122"/>
      <c r="K727" s="41"/>
      <c r="L727" s="42">
        <f>L728</f>
        <v>1000</v>
      </c>
      <c r="M727" s="42">
        <f>M728</f>
        <v>1000</v>
      </c>
    </row>
    <row r="728" spans="1:13">
      <c r="A728" s="40" t="s">
        <v>116</v>
      </c>
      <c r="B728" s="25"/>
      <c r="C728" s="25"/>
      <c r="D728" s="25"/>
      <c r="E728" s="25"/>
      <c r="F728" s="123"/>
      <c r="G728" s="126" t="s">
        <v>483</v>
      </c>
      <c r="H728" s="122" t="s">
        <v>157</v>
      </c>
      <c r="I728" s="41" t="s">
        <v>117</v>
      </c>
      <c r="J728" s="122"/>
      <c r="K728" s="41"/>
      <c r="L728" s="42">
        <f>L730</f>
        <v>1000</v>
      </c>
      <c r="M728" s="42">
        <f>M730</f>
        <v>1000</v>
      </c>
    </row>
    <row r="729" spans="1:13">
      <c r="A729" s="44" t="s">
        <v>118</v>
      </c>
      <c r="B729" s="25"/>
      <c r="C729" s="25"/>
      <c r="D729" s="25"/>
      <c r="E729" s="25"/>
      <c r="F729" s="123"/>
      <c r="G729" s="116"/>
      <c r="H729" s="122"/>
      <c r="I729" s="41"/>
      <c r="J729" s="122"/>
      <c r="K729" s="41"/>
      <c r="L729" s="42"/>
      <c r="M729" s="42"/>
    </row>
    <row r="730" spans="1:13">
      <c r="A730" s="44" t="s">
        <v>119</v>
      </c>
      <c r="B730" s="25"/>
      <c r="C730" s="25"/>
      <c r="D730" s="25"/>
      <c r="E730" s="25"/>
      <c r="F730" s="123"/>
      <c r="G730" s="125" t="s">
        <v>483</v>
      </c>
      <c r="H730" s="124" t="s">
        <v>157</v>
      </c>
      <c r="I730" s="27" t="s">
        <v>120</v>
      </c>
      <c r="J730" s="124"/>
      <c r="K730" s="27"/>
      <c r="L730" s="28">
        <f>L731</f>
        <v>1000</v>
      </c>
      <c r="M730" s="28">
        <f>M731</f>
        <v>1000</v>
      </c>
    </row>
    <row r="731" spans="1:13">
      <c r="A731" s="44" t="s">
        <v>49</v>
      </c>
      <c r="B731" s="25"/>
      <c r="C731" s="25"/>
      <c r="D731" s="25"/>
      <c r="E731" s="25"/>
      <c r="F731" s="123"/>
      <c r="G731" s="125" t="s">
        <v>483</v>
      </c>
      <c r="H731" s="124" t="s">
        <v>157</v>
      </c>
      <c r="I731" s="27" t="s">
        <v>120</v>
      </c>
      <c r="J731" s="124" t="s">
        <v>122</v>
      </c>
      <c r="K731" s="27" t="s">
        <v>142</v>
      </c>
      <c r="L731" s="28">
        <v>1000</v>
      </c>
      <c r="M731" s="28">
        <v>1000</v>
      </c>
    </row>
    <row r="732" spans="1:13">
      <c r="A732" s="40" t="s">
        <v>132</v>
      </c>
      <c r="B732" s="25"/>
      <c r="C732" s="25"/>
      <c r="D732" s="25"/>
      <c r="E732" s="25"/>
      <c r="F732" s="123"/>
      <c r="G732" s="116"/>
      <c r="H732" s="122"/>
      <c r="I732" s="41"/>
      <c r="J732" s="122"/>
      <c r="K732" s="41"/>
      <c r="L732" s="42"/>
      <c r="M732" s="42"/>
    </row>
    <row r="733" spans="1:13">
      <c r="A733" s="40" t="s">
        <v>158</v>
      </c>
      <c r="B733" s="25"/>
      <c r="C733" s="25"/>
      <c r="D733" s="25"/>
      <c r="E733" s="25"/>
      <c r="F733" s="123"/>
      <c r="G733" s="116"/>
      <c r="H733" s="122"/>
      <c r="I733" s="41"/>
      <c r="J733" s="122"/>
      <c r="K733" s="41"/>
      <c r="L733" s="42"/>
      <c r="M733" s="42"/>
    </row>
    <row r="734" spans="1:13">
      <c r="A734" s="40" t="s">
        <v>159</v>
      </c>
      <c r="B734" s="25"/>
      <c r="C734" s="25"/>
      <c r="D734" s="25"/>
      <c r="E734" s="25"/>
      <c r="F734" s="123"/>
      <c r="G734" s="126" t="s">
        <v>483</v>
      </c>
      <c r="H734" s="122" t="s">
        <v>139</v>
      </c>
      <c r="I734" s="41" t="s">
        <v>115</v>
      </c>
      <c r="J734" s="122"/>
      <c r="K734" s="41"/>
      <c r="L734" s="42">
        <f>L735</f>
        <v>137623.5</v>
      </c>
      <c r="M734" s="42">
        <f>M735</f>
        <v>145054.6</v>
      </c>
    </row>
    <row r="735" spans="1:13">
      <c r="A735" s="40" t="s">
        <v>116</v>
      </c>
      <c r="B735" s="25"/>
      <c r="C735" s="25"/>
      <c r="D735" s="25"/>
      <c r="E735" s="25"/>
      <c r="F735" s="123"/>
      <c r="G735" s="126" t="s">
        <v>483</v>
      </c>
      <c r="H735" s="122" t="s">
        <v>160</v>
      </c>
      <c r="I735" s="41" t="s">
        <v>117</v>
      </c>
      <c r="J735" s="122"/>
      <c r="K735" s="41"/>
      <c r="L735" s="42">
        <f>L737</f>
        <v>137623.5</v>
      </c>
      <c r="M735" s="42">
        <f>M737</f>
        <v>145054.6</v>
      </c>
    </row>
    <row r="736" spans="1:13">
      <c r="A736" s="44" t="s">
        <v>118</v>
      </c>
      <c r="B736" s="25"/>
      <c r="C736" s="25"/>
      <c r="D736" s="25"/>
      <c r="E736" s="25"/>
      <c r="F736" s="123"/>
      <c r="G736" s="116"/>
      <c r="H736" s="122"/>
      <c r="I736" s="41"/>
      <c r="J736" s="122"/>
      <c r="K736" s="41"/>
      <c r="L736" s="42"/>
      <c r="M736" s="42"/>
    </row>
    <row r="737" spans="1:13">
      <c r="A737" s="44" t="s">
        <v>119</v>
      </c>
      <c r="B737" s="25"/>
      <c r="C737" s="25"/>
      <c r="D737" s="25"/>
      <c r="E737" s="25"/>
      <c r="F737" s="123"/>
      <c r="G737" s="125" t="s">
        <v>483</v>
      </c>
      <c r="H737" s="124" t="s">
        <v>160</v>
      </c>
      <c r="I737" s="27" t="s">
        <v>120</v>
      </c>
      <c r="J737" s="124"/>
      <c r="K737" s="27"/>
      <c r="L737" s="28">
        <f>L738</f>
        <v>137623.5</v>
      </c>
      <c r="M737" s="28">
        <f>M738</f>
        <v>145054.6</v>
      </c>
    </row>
    <row r="738" spans="1:13">
      <c r="A738" s="44" t="s">
        <v>49</v>
      </c>
      <c r="B738" s="25"/>
      <c r="C738" s="25"/>
      <c r="D738" s="25"/>
      <c r="E738" s="25"/>
      <c r="F738" s="123"/>
      <c r="G738" s="125" t="s">
        <v>483</v>
      </c>
      <c r="H738" s="124" t="s">
        <v>160</v>
      </c>
      <c r="I738" s="27" t="s">
        <v>120</v>
      </c>
      <c r="J738" s="124" t="s">
        <v>122</v>
      </c>
      <c r="K738" s="27" t="s">
        <v>142</v>
      </c>
      <c r="L738" s="28">
        <v>137623.5</v>
      </c>
      <c r="M738" s="28">
        <v>145054.6</v>
      </c>
    </row>
    <row r="739" spans="1:13">
      <c r="A739" s="40" t="s">
        <v>161</v>
      </c>
      <c r="B739" s="25"/>
      <c r="C739" s="25"/>
      <c r="D739" s="25"/>
      <c r="E739" s="25"/>
      <c r="F739" s="123"/>
      <c r="G739" s="116"/>
      <c r="H739" s="124"/>
      <c r="I739" s="27"/>
      <c r="J739" s="124"/>
      <c r="K739" s="27"/>
      <c r="L739" s="42"/>
      <c r="M739" s="42"/>
    </row>
    <row r="740" spans="1:13">
      <c r="A740" s="40" t="s">
        <v>162</v>
      </c>
      <c r="B740" s="75"/>
      <c r="C740" s="75"/>
      <c r="D740" s="75"/>
      <c r="E740" s="75"/>
      <c r="F740" s="121"/>
      <c r="G740" s="116"/>
      <c r="H740" s="122"/>
      <c r="I740" s="41"/>
      <c r="J740" s="122"/>
      <c r="K740" s="41"/>
      <c r="L740" s="42"/>
      <c r="M740" s="42"/>
    </row>
    <row r="741" spans="1:13">
      <c r="A741" s="40" t="s">
        <v>163</v>
      </c>
      <c r="B741" s="75"/>
      <c r="C741" s="75"/>
      <c r="D741" s="75"/>
      <c r="E741" s="75"/>
      <c r="F741" s="121"/>
      <c r="G741" s="126" t="s">
        <v>483</v>
      </c>
      <c r="H741" s="122" t="s">
        <v>164</v>
      </c>
      <c r="I741" s="41" t="s">
        <v>115</v>
      </c>
      <c r="J741" s="122"/>
      <c r="K741" s="41"/>
      <c r="L741" s="42">
        <f>L742</f>
        <v>7817</v>
      </c>
      <c r="M741" s="42">
        <f>M742</f>
        <v>4317</v>
      </c>
    </row>
    <row r="742" spans="1:13">
      <c r="A742" s="40" t="s">
        <v>116</v>
      </c>
      <c r="B742" s="75"/>
      <c r="C742" s="75"/>
      <c r="D742" s="75"/>
      <c r="E742" s="75"/>
      <c r="F742" s="121"/>
      <c r="G742" s="126" t="s">
        <v>483</v>
      </c>
      <c r="H742" s="122" t="s">
        <v>164</v>
      </c>
      <c r="I742" s="41" t="s">
        <v>117</v>
      </c>
      <c r="J742" s="122"/>
      <c r="K742" s="41"/>
      <c r="L742" s="42">
        <f>L744</f>
        <v>7817</v>
      </c>
      <c r="M742" s="42">
        <f>M744</f>
        <v>4317</v>
      </c>
    </row>
    <row r="743" spans="1:13">
      <c r="A743" s="44" t="s">
        <v>118</v>
      </c>
      <c r="B743" s="25"/>
      <c r="C743" s="25"/>
      <c r="D743" s="25"/>
      <c r="E743" s="25"/>
      <c r="F743" s="123"/>
      <c r="G743" s="116"/>
      <c r="H743" s="124"/>
      <c r="I743" s="27"/>
      <c r="J743" s="124"/>
      <c r="K743" s="27"/>
      <c r="L743" s="42"/>
      <c r="M743" s="42"/>
    </row>
    <row r="744" spans="1:13">
      <c r="A744" s="44" t="s">
        <v>119</v>
      </c>
      <c r="B744" s="25"/>
      <c r="C744" s="25"/>
      <c r="D744" s="25"/>
      <c r="E744" s="25"/>
      <c r="F744" s="123"/>
      <c r="G744" s="125" t="s">
        <v>483</v>
      </c>
      <c r="H744" s="124" t="s">
        <v>164</v>
      </c>
      <c r="I744" s="27" t="s">
        <v>120</v>
      </c>
      <c r="J744" s="124"/>
      <c r="K744" s="27"/>
      <c r="L744" s="28">
        <f>L745</f>
        <v>7817</v>
      </c>
      <c r="M744" s="28">
        <f>M745</f>
        <v>4317</v>
      </c>
    </row>
    <row r="745" spans="1:13">
      <c r="A745" s="44" t="s">
        <v>165</v>
      </c>
      <c r="B745" s="25"/>
      <c r="C745" s="25"/>
      <c r="D745" s="25"/>
      <c r="E745" s="25"/>
      <c r="F745" s="123"/>
      <c r="G745" s="125" t="s">
        <v>483</v>
      </c>
      <c r="H745" s="124" t="s">
        <v>164</v>
      </c>
      <c r="I745" s="27" t="s">
        <v>120</v>
      </c>
      <c r="J745" s="124" t="s">
        <v>122</v>
      </c>
      <c r="K745" s="27" t="s">
        <v>142</v>
      </c>
      <c r="L745" s="28">
        <v>7817</v>
      </c>
      <c r="M745" s="28">
        <v>4317</v>
      </c>
    </row>
    <row r="746" spans="1:13">
      <c r="A746" s="40" t="s">
        <v>166</v>
      </c>
      <c r="B746" s="3"/>
      <c r="C746" s="3"/>
      <c r="D746" s="3"/>
      <c r="E746" s="3"/>
      <c r="F746" s="106"/>
      <c r="G746" s="116"/>
      <c r="H746" s="118"/>
      <c r="I746" s="21"/>
      <c r="J746" s="118"/>
      <c r="K746" s="21"/>
      <c r="L746" s="22"/>
      <c r="M746" s="22"/>
    </row>
    <row r="747" spans="1:13">
      <c r="A747" s="40" t="s">
        <v>167</v>
      </c>
      <c r="B747" s="4"/>
      <c r="C747" s="4"/>
      <c r="D747" s="4"/>
      <c r="E747" s="4"/>
      <c r="F747" s="10"/>
      <c r="G747" s="126" t="s">
        <v>483</v>
      </c>
      <c r="H747" s="107" t="s">
        <v>168</v>
      </c>
      <c r="I747" s="32"/>
      <c r="J747" s="107"/>
      <c r="K747" s="32"/>
      <c r="L747" s="33">
        <f>L748+L753</f>
        <v>2231.1</v>
      </c>
      <c r="M747" s="33">
        <f>M748+M753</f>
        <v>2231.1</v>
      </c>
    </row>
    <row r="748" spans="1:13">
      <c r="A748" s="40" t="s">
        <v>169</v>
      </c>
      <c r="B748" s="4"/>
      <c r="C748" s="4"/>
      <c r="D748" s="4"/>
      <c r="E748" s="4"/>
      <c r="F748" s="10"/>
      <c r="G748" s="126" t="s">
        <v>483</v>
      </c>
      <c r="H748" s="122" t="s">
        <v>170</v>
      </c>
      <c r="I748" s="41" t="s">
        <v>115</v>
      </c>
      <c r="J748" s="122"/>
      <c r="K748" s="41"/>
      <c r="L748" s="42">
        <f>L749</f>
        <v>111.6</v>
      </c>
      <c r="M748" s="42">
        <f>M749</f>
        <v>111.6</v>
      </c>
    </row>
    <row r="749" spans="1:13">
      <c r="A749" s="40" t="s">
        <v>116</v>
      </c>
      <c r="B749" s="4"/>
      <c r="C749" s="4"/>
      <c r="D749" s="4"/>
      <c r="E749" s="4"/>
      <c r="F749" s="10"/>
      <c r="G749" s="126" t="s">
        <v>483</v>
      </c>
      <c r="H749" s="122" t="s">
        <v>170</v>
      </c>
      <c r="I749" s="41" t="s">
        <v>117</v>
      </c>
      <c r="J749" s="122"/>
      <c r="K749" s="41"/>
      <c r="L749" s="42">
        <f>L751</f>
        <v>111.6</v>
      </c>
      <c r="M749" s="42">
        <f>M751</f>
        <v>111.6</v>
      </c>
    </row>
    <row r="750" spans="1:13">
      <c r="A750" s="44" t="s">
        <v>118</v>
      </c>
      <c r="B750" s="4"/>
      <c r="C750" s="4"/>
      <c r="D750" s="4"/>
      <c r="E750" s="4"/>
      <c r="F750" s="10"/>
      <c r="G750" s="116"/>
      <c r="H750" s="107"/>
      <c r="I750" s="32"/>
      <c r="J750" s="107"/>
      <c r="K750" s="32"/>
      <c r="L750" s="33"/>
      <c r="M750" s="33"/>
    </row>
    <row r="751" spans="1:13">
      <c r="A751" s="44" t="s">
        <v>119</v>
      </c>
      <c r="B751" s="4"/>
      <c r="C751" s="4"/>
      <c r="D751" s="4"/>
      <c r="E751" s="4"/>
      <c r="F751" s="10"/>
      <c r="G751" s="125" t="s">
        <v>483</v>
      </c>
      <c r="H751" s="124" t="s">
        <v>170</v>
      </c>
      <c r="I751" s="27" t="s">
        <v>120</v>
      </c>
      <c r="J751" s="124"/>
      <c r="K751" s="27"/>
      <c r="L751" s="28">
        <f>L752</f>
        <v>111.6</v>
      </c>
      <c r="M751" s="28">
        <f>M752</f>
        <v>111.6</v>
      </c>
    </row>
    <row r="752" spans="1:13">
      <c r="A752" s="44" t="s">
        <v>51</v>
      </c>
      <c r="B752" s="4"/>
      <c r="C752" s="4"/>
      <c r="D752" s="4"/>
      <c r="E752" s="4"/>
      <c r="F752" s="10"/>
      <c r="G752" s="125" t="s">
        <v>483</v>
      </c>
      <c r="H752" s="124" t="s">
        <v>170</v>
      </c>
      <c r="I752" s="27" t="s">
        <v>120</v>
      </c>
      <c r="J752" s="124" t="s">
        <v>122</v>
      </c>
      <c r="K752" s="27" t="s">
        <v>122</v>
      </c>
      <c r="L752" s="28">
        <v>111.6</v>
      </c>
      <c r="M752" s="28">
        <v>111.6</v>
      </c>
    </row>
    <row r="753" spans="1:13">
      <c r="A753" s="40" t="s">
        <v>171</v>
      </c>
      <c r="B753" s="4"/>
      <c r="C753" s="4"/>
      <c r="D753" s="4"/>
      <c r="E753" s="4"/>
      <c r="F753" s="10"/>
      <c r="G753" s="126" t="s">
        <v>483</v>
      </c>
      <c r="H753" s="122" t="s">
        <v>172</v>
      </c>
      <c r="I753" s="41" t="s">
        <v>115</v>
      </c>
      <c r="J753" s="122"/>
      <c r="K753" s="41"/>
      <c r="L753" s="42" t="str">
        <f>L754</f>
        <v>2119,5</v>
      </c>
      <c r="M753" s="42" t="str">
        <f>M754</f>
        <v>2119,5</v>
      </c>
    </row>
    <row r="754" spans="1:13">
      <c r="A754" s="40" t="s">
        <v>116</v>
      </c>
      <c r="B754" s="4"/>
      <c r="C754" s="4"/>
      <c r="D754" s="4"/>
      <c r="E754" s="4"/>
      <c r="F754" s="10"/>
      <c r="G754" s="126" t="s">
        <v>483</v>
      </c>
      <c r="H754" s="122" t="s">
        <v>172</v>
      </c>
      <c r="I754" s="41" t="s">
        <v>117</v>
      </c>
      <c r="J754" s="122"/>
      <c r="K754" s="41"/>
      <c r="L754" s="42" t="str">
        <f>L756</f>
        <v>2119,5</v>
      </c>
      <c r="M754" s="42" t="str">
        <f>M756</f>
        <v>2119,5</v>
      </c>
    </row>
    <row r="755" spans="1:13">
      <c r="A755" s="44" t="s">
        <v>118</v>
      </c>
      <c r="B755" s="4"/>
      <c r="C755" s="4"/>
      <c r="D755" s="4"/>
      <c r="E755" s="4"/>
      <c r="F755" s="10"/>
      <c r="G755" s="116"/>
      <c r="H755" s="122"/>
      <c r="I755" s="41"/>
      <c r="J755" s="122"/>
      <c r="K755" s="41"/>
      <c r="L755" s="42"/>
      <c r="M755" s="42"/>
    </row>
    <row r="756" spans="1:13">
      <c r="A756" s="44" t="s">
        <v>119</v>
      </c>
      <c r="B756" s="4"/>
      <c r="C756" s="4"/>
      <c r="D756" s="4"/>
      <c r="E756" s="4"/>
      <c r="F756" s="10"/>
      <c r="G756" s="125" t="s">
        <v>483</v>
      </c>
      <c r="H756" s="124" t="s">
        <v>172</v>
      </c>
      <c r="I756" s="27" t="s">
        <v>120</v>
      </c>
      <c r="J756" s="124"/>
      <c r="K756" s="27"/>
      <c r="L756" s="27" t="s">
        <v>173</v>
      </c>
      <c r="M756" s="27" t="s">
        <v>173</v>
      </c>
    </row>
    <row r="757" spans="1:13">
      <c r="A757" s="44" t="s">
        <v>51</v>
      </c>
      <c r="B757" s="4"/>
      <c r="C757" s="4"/>
      <c r="D757" s="4"/>
      <c r="E757" s="4"/>
      <c r="F757" s="10"/>
      <c r="G757" s="125" t="s">
        <v>483</v>
      </c>
      <c r="H757" s="124" t="s">
        <v>172</v>
      </c>
      <c r="I757" s="27" t="s">
        <v>120</v>
      </c>
      <c r="J757" s="124" t="s">
        <v>122</v>
      </c>
      <c r="K757" s="27" t="s">
        <v>122</v>
      </c>
      <c r="L757" s="27" t="s">
        <v>173</v>
      </c>
      <c r="M757" s="27" t="s">
        <v>173</v>
      </c>
    </row>
    <row r="758" spans="1:13">
      <c r="A758" s="40" t="s">
        <v>174</v>
      </c>
      <c r="B758" s="4"/>
      <c r="C758" s="4"/>
      <c r="D758" s="4"/>
      <c r="E758" s="4"/>
      <c r="F758" s="10"/>
      <c r="G758" s="116"/>
      <c r="H758" s="122"/>
      <c r="I758" s="41"/>
      <c r="J758" s="122"/>
      <c r="K758" s="41"/>
      <c r="L758" s="42"/>
      <c r="M758" s="42"/>
    </row>
    <row r="759" spans="1:13">
      <c r="A759" s="40" t="s">
        <v>175</v>
      </c>
      <c r="B759" s="4"/>
      <c r="C759" s="4"/>
      <c r="D759" s="4"/>
      <c r="E759" s="4"/>
      <c r="F759" s="10"/>
      <c r="G759" s="126" t="s">
        <v>483</v>
      </c>
      <c r="H759" s="122" t="s">
        <v>176</v>
      </c>
      <c r="I759" s="41"/>
      <c r="J759" s="122"/>
      <c r="K759" s="41"/>
      <c r="L759" s="42">
        <f>L761+L769</f>
        <v>4087.1</v>
      </c>
      <c r="M759" s="42">
        <f>M761+M769</f>
        <v>4087.1</v>
      </c>
    </row>
    <row r="760" spans="1:13">
      <c r="A760" s="40" t="s">
        <v>177</v>
      </c>
      <c r="B760" s="4"/>
      <c r="C760" s="4"/>
      <c r="D760" s="4"/>
      <c r="E760" s="4"/>
      <c r="F760" s="10"/>
      <c r="G760" s="116"/>
      <c r="H760" s="122"/>
      <c r="I760" s="41"/>
      <c r="J760" s="122"/>
      <c r="K760" s="41"/>
      <c r="L760" s="42"/>
      <c r="M760" s="42"/>
    </row>
    <row r="761" spans="1:13">
      <c r="A761" s="40" t="s">
        <v>175</v>
      </c>
      <c r="B761" s="4"/>
      <c r="C761" s="4"/>
      <c r="D761" s="4"/>
      <c r="E761" s="4"/>
      <c r="F761" s="10"/>
      <c r="G761" s="126" t="s">
        <v>483</v>
      </c>
      <c r="H761" s="122" t="s">
        <v>178</v>
      </c>
      <c r="I761" s="41"/>
      <c r="J761" s="122"/>
      <c r="K761" s="41"/>
      <c r="L761" s="42">
        <f>L763</f>
        <v>410.1</v>
      </c>
      <c r="M761" s="42">
        <f>M763</f>
        <v>410.1</v>
      </c>
    </row>
    <row r="762" spans="1:13">
      <c r="A762" s="40" t="s">
        <v>179</v>
      </c>
      <c r="B762" s="4"/>
      <c r="C762" s="4"/>
      <c r="D762" s="4"/>
      <c r="E762" s="4"/>
      <c r="F762" s="10"/>
      <c r="G762" s="116"/>
      <c r="H762" s="107"/>
      <c r="I762" s="32"/>
      <c r="J762" s="107"/>
      <c r="K762" s="41"/>
      <c r="L762" s="42"/>
      <c r="M762" s="42"/>
    </row>
    <row r="763" spans="1:13">
      <c r="A763" s="40" t="s">
        <v>180</v>
      </c>
      <c r="B763" s="4"/>
      <c r="C763" s="4"/>
      <c r="D763" s="4"/>
      <c r="E763" s="4"/>
      <c r="F763" s="10"/>
      <c r="G763" s="126" t="s">
        <v>483</v>
      </c>
      <c r="H763" s="107" t="s">
        <v>178</v>
      </c>
      <c r="I763" s="32" t="s">
        <v>181</v>
      </c>
      <c r="J763" s="107"/>
      <c r="K763" s="41"/>
      <c r="L763" s="42">
        <f t="shared" ref="L763:M765" si="9">L764</f>
        <v>410.1</v>
      </c>
      <c r="M763" s="42">
        <f t="shared" si="9"/>
        <v>410.1</v>
      </c>
    </row>
    <row r="764" spans="1:13">
      <c r="A764" s="40" t="s">
        <v>182</v>
      </c>
      <c r="B764" s="4"/>
      <c r="C764" s="4"/>
      <c r="D764" s="4"/>
      <c r="E764" s="4"/>
      <c r="F764" s="10"/>
      <c r="G764" s="126" t="s">
        <v>483</v>
      </c>
      <c r="H764" s="107" t="s">
        <v>178</v>
      </c>
      <c r="I764" s="32" t="s">
        <v>183</v>
      </c>
      <c r="J764" s="107"/>
      <c r="K764" s="41"/>
      <c r="L764" s="42">
        <f t="shared" si="9"/>
        <v>410.1</v>
      </c>
      <c r="M764" s="42">
        <f t="shared" si="9"/>
        <v>410.1</v>
      </c>
    </row>
    <row r="765" spans="1:13">
      <c r="A765" s="44" t="s">
        <v>184</v>
      </c>
      <c r="B765" s="35"/>
      <c r="C765" s="35"/>
      <c r="D765" s="35"/>
      <c r="E765" s="35"/>
      <c r="F765" s="127"/>
      <c r="G765" s="125" t="s">
        <v>483</v>
      </c>
      <c r="H765" s="128" t="s">
        <v>178</v>
      </c>
      <c r="I765" s="37" t="s">
        <v>185</v>
      </c>
      <c r="J765" s="128"/>
      <c r="K765" s="27"/>
      <c r="L765" s="28">
        <f t="shared" si="9"/>
        <v>410.1</v>
      </c>
      <c r="M765" s="28">
        <f t="shared" si="9"/>
        <v>410.1</v>
      </c>
    </row>
    <row r="766" spans="1:13">
      <c r="A766" s="44" t="s">
        <v>53</v>
      </c>
      <c r="B766" s="35"/>
      <c r="C766" s="35"/>
      <c r="D766" s="35"/>
      <c r="E766" s="35"/>
      <c r="F766" s="127"/>
      <c r="G766" s="125" t="s">
        <v>483</v>
      </c>
      <c r="H766" s="128" t="s">
        <v>178</v>
      </c>
      <c r="I766" s="37" t="s">
        <v>185</v>
      </c>
      <c r="J766" s="128" t="s">
        <v>122</v>
      </c>
      <c r="K766" s="27" t="s">
        <v>186</v>
      </c>
      <c r="L766" s="28">
        <v>410.1</v>
      </c>
      <c r="M766" s="28">
        <v>410.1</v>
      </c>
    </row>
    <row r="767" spans="1:13">
      <c r="A767" s="40" t="s">
        <v>187</v>
      </c>
      <c r="B767" s="4"/>
      <c r="C767" s="4"/>
      <c r="D767" s="4"/>
      <c r="E767" s="4"/>
      <c r="F767" s="10"/>
      <c r="G767" s="116"/>
      <c r="H767" s="107"/>
      <c r="I767" s="32"/>
      <c r="J767" s="107"/>
      <c r="K767" s="41"/>
      <c r="L767" s="42"/>
      <c r="M767" s="42"/>
    </row>
    <row r="768" spans="1:13">
      <c r="A768" s="40" t="s">
        <v>188</v>
      </c>
      <c r="B768" s="4"/>
      <c r="C768" s="4"/>
      <c r="D768" s="4"/>
      <c r="E768" s="4"/>
      <c r="F768" s="10"/>
      <c r="G768" s="116"/>
      <c r="H768" s="107"/>
      <c r="I768" s="32"/>
      <c r="J768" s="107"/>
      <c r="K768" s="41"/>
      <c r="L768" s="42"/>
      <c r="M768" s="42"/>
    </row>
    <row r="769" spans="1:13">
      <c r="A769" s="40" t="s">
        <v>189</v>
      </c>
      <c r="B769" s="4"/>
      <c r="C769" s="4"/>
      <c r="D769" s="4"/>
      <c r="E769" s="4"/>
      <c r="F769" s="10"/>
      <c r="G769" s="126" t="s">
        <v>483</v>
      </c>
      <c r="H769" s="107" t="s">
        <v>190</v>
      </c>
      <c r="I769" s="32"/>
      <c r="J769" s="107"/>
      <c r="K769" s="41"/>
      <c r="L769" s="33">
        <f>L771+L775</f>
        <v>3677</v>
      </c>
      <c r="M769" s="33">
        <f>M771+M775</f>
        <v>3677</v>
      </c>
    </row>
    <row r="770" spans="1:13">
      <c r="A770" s="40" t="s">
        <v>179</v>
      </c>
      <c r="B770" s="75"/>
      <c r="C770" s="75"/>
      <c r="D770" s="75"/>
      <c r="E770" s="75"/>
      <c r="F770" s="121"/>
      <c r="G770" s="116"/>
      <c r="H770" s="122"/>
      <c r="I770" s="41"/>
      <c r="J770" s="122"/>
      <c r="K770" s="41"/>
      <c r="L770" s="42"/>
      <c r="M770" s="42"/>
    </row>
    <row r="771" spans="1:13">
      <c r="A771" s="40" t="s">
        <v>180</v>
      </c>
      <c r="B771" s="75"/>
      <c r="C771" s="75"/>
      <c r="D771" s="75"/>
      <c r="E771" s="75"/>
      <c r="F771" s="121"/>
      <c r="G771" s="126" t="s">
        <v>483</v>
      </c>
      <c r="H771" s="122" t="s">
        <v>191</v>
      </c>
      <c r="I771" s="41" t="s">
        <v>181</v>
      </c>
      <c r="J771" s="122"/>
      <c r="K771" s="41"/>
      <c r="L771" s="42">
        <f t="shared" ref="L771:M773" si="10">L772</f>
        <v>2518.1999999999998</v>
      </c>
      <c r="M771" s="42">
        <f t="shared" si="10"/>
        <v>2518.1999999999998</v>
      </c>
    </row>
    <row r="772" spans="1:13">
      <c r="A772" s="40" t="s">
        <v>192</v>
      </c>
      <c r="B772" s="4"/>
      <c r="C772" s="4"/>
      <c r="D772" s="4"/>
      <c r="E772" s="4"/>
      <c r="F772" s="10"/>
      <c r="G772" s="126" t="s">
        <v>483</v>
      </c>
      <c r="H772" s="107" t="s">
        <v>191</v>
      </c>
      <c r="I772" s="32" t="s">
        <v>193</v>
      </c>
      <c r="J772" s="107"/>
      <c r="K772" s="32"/>
      <c r="L772" s="33">
        <f t="shared" si="10"/>
        <v>2518.1999999999998</v>
      </c>
      <c r="M772" s="33">
        <f t="shared" si="10"/>
        <v>2518.1999999999998</v>
      </c>
    </row>
    <row r="773" spans="1:13">
      <c r="A773" s="44" t="s">
        <v>184</v>
      </c>
      <c r="B773" s="35"/>
      <c r="C773" s="35"/>
      <c r="D773" s="35"/>
      <c r="E773" s="35"/>
      <c r="F773" s="127"/>
      <c r="G773" s="125" t="s">
        <v>483</v>
      </c>
      <c r="H773" s="128" t="s">
        <v>191</v>
      </c>
      <c r="I773" s="37" t="s">
        <v>194</v>
      </c>
      <c r="J773" s="128"/>
      <c r="K773" s="37"/>
      <c r="L773" s="38">
        <f t="shared" si="10"/>
        <v>2518.1999999999998</v>
      </c>
      <c r="M773" s="38">
        <f t="shared" si="10"/>
        <v>2518.1999999999998</v>
      </c>
    </row>
    <row r="774" spans="1:13">
      <c r="A774" s="44" t="s">
        <v>53</v>
      </c>
      <c r="B774" s="35"/>
      <c r="C774" s="35"/>
      <c r="D774" s="35"/>
      <c r="E774" s="35"/>
      <c r="F774" s="127"/>
      <c r="G774" s="125" t="s">
        <v>483</v>
      </c>
      <c r="H774" s="128" t="s">
        <v>191</v>
      </c>
      <c r="I774" s="37" t="s">
        <v>194</v>
      </c>
      <c r="J774" s="128" t="s">
        <v>122</v>
      </c>
      <c r="K774" s="37" t="s">
        <v>186</v>
      </c>
      <c r="L774" s="38">
        <v>2518.1999999999998</v>
      </c>
      <c r="M774" s="38">
        <v>2518.1999999999998</v>
      </c>
    </row>
    <row r="775" spans="1:13">
      <c r="A775" s="40" t="s">
        <v>195</v>
      </c>
      <c r="B775" s="75"/>
      <c r="C775" s="75"/>
      <c r="D775" s="75"/>
      <c r="E775" s="75"/>
      <c r="F775" s="121"/>
      <c r="G775" s="126" t="s">
        <v>483</v>
      </c>
      <c r="H775" s="122" t="s">
        <v>191</v>
      </c>
      <c r="I775" s="41" t="s">
        <v>196</v>
      </c>
      <c r="J775" s="122"/>
      <c r="K775" s="41"/>
      <c r="L775" s="42">
        <f t="shared" ref="L775:M777" si="11">L776</f>
        <v>1158.8</v>
      </c>
      <c r="M775" s="42">
        <f t="shared" si="11"/>
        <v>1158.8</v>
      </c>
    </row>
    <row r="776" spans="1:13">
      <c r="A776" s="40" t="s">
        <v>197</v>
      </c>
      <c r="B776" s="75"/>
      <c r="C776" s="75"/>
      <c r="D776" s="75"/>
      <c r="E776" s="75"/>
      <c r="F776" s="121"/>
      <c r="G776" s="126" t="s">
        <v>483</v>
      </c>
      <c r="H776" s="107" t="s">
        <v>191</v>
      </c>
      <c r="I776" s="32" t="s">
        <v>198</v>
      </c>
      <c r="J776" s="107"/>
      <c r="K776" s="32"/>
      <c r="L776" s="42">
        <f t="shared" si="11"/>
        <v>1158.8</v>
      </c>
      <c r="M776" s="42">
        <f t="shared" si="11"/>
        <v>1158.8</v>
      </c>
    </row>
    <row r="777" spans="1:13">
      <c r="A777" s="44" t="s">
        <v>199</v>
      </c>
      <c r="B777" s="25"/>
      <c r="C777" s="25"/>
      <c r="D777" s="25"/>
      <c r="E777" s="25"/>
      <c r="F777" s="123"/>
      <c r="G777" s="125" t="s">
        <v>483</v>
      </c>
      <c r="H777" s="128" t="s">
        <v>191</v>
      </c>
      <c r="I777" s="37" t="s">
        <v>200</v>
      </c>
      <c r="J777" s="128"/>
      <c r="K777" s="37"/>
      <c r="L777" s="28">
        <f t="shared" si="11"/>
        <v>1158.8</v>
      </c>
      <c r="M777" s="28">
        <f t="shared" si="11"/>
        <v>1158.8</v>
      </c>
    </row>
    <row r="778" spans="1:13">
      <c r="A778" s="44" t="s">
        <v>53</v>
      </c>
      <c r="B778" s="25"/>
      <c r="C778" s="25"/>
      <c r="D778" s="25"/>
      <c r="E778" s="25"/>
      <c r="F778" s="123"/>
      <c r="G778" s="125" t="s">
        <v>483</v>
      </c>
      <c r="H778" s="128" t="s">
        <v>191</v>
      </c>
      <c r="I778" s="37" t="s">
        <v>200</v>
      </c>
      <c r="J778" s="128" t="s">
        <v>122</v>
      </c>
      <c r="K778" s="37" t="s">
        <v>186</v>
      </c>
      <c r="L778" s="28">
        <v>1158.8</v>
      </c>
      <c r="M778" s="28">
        <v>1158.8</v>
      </c>
    </row>
    <row r="779" spans="1:13">
      <c r="A779" s="40" t="s">
        <v>201</v>
      </c>
      <c r="B779" s="4"/>
      <c r="C779" s="4"/>
      <c r="D779" s="4"/>
      <c r="E779" s="4"/>
      <c r="G779" s="116"/>
      <c r="H779" s="129"/>
      <c r="I779" s="91"/>
      <c r="J779" s="129"/>
      <c r="K779" s="91"/>
      <c r="L779" s="84"/>
      <c r="M779" s="84"/>
    </row>
    <row r="780" spans="1:13">
      <c r="A780" s="40" t="s">
        <v>294</v>
      </c>
      <c r="B780" s="4"/>
      <c r="C780" s="4"/>
      <c r="D780" s="4"/>
      <c r="E780" s="4"/>
      <c r="G780" s="116"/>
      <c r="H780" s="129"/>
      <c r="I780" s="91"/>
      <c r="J780" s="129"/>
      <c r="K780" s="91"/>
      <c r="L780" s="84"/>
      <c r="M780" s="84"/>
    </row>
    <row r="781" spans="1:13">
      <c r="A781" s="40" t="s">
        <v>295</v>
      </c>
      <c r="B781" s="4"/>
      <c r="C781" s="4"/>
      <c r="D781" s="4"/>
      <c r="E781" s="4"/>
      <c r="G781" s="126" t="s">
        <v>483</v>
      </c>
      <c r="H781" s="129" t="s">
        <v>296</v>
      </c>
      <c r="I781" s="91"/>
      <c r="J781" s="129"/>
      <c r="K781" s="41"/>
      <c r="L781" s="84">
        <f>L787+L782</f>
        <v>1185</v>
      </c>
      <c r="M781" s="84">
        <f>M787+M782</f>
        <v>1185</v>
      </c>
    </row>
    <row r="782" spans="1:13">
      <c r="A782" s="40" t="s">
        <v>297</v>
      </c>
      <c r="B782" s="4"/>
      <c r="C782" s="4"/>
      <c r="D782" s="4"/>
      <c r="E782" s="4"/>
      <c r="G782" s="126" t="s">
        <v>483</v>
      </c>
      <c r="H782" s="129" t="s">
        <v>298</v>
      </c>
      <c r="I782" s="91" t="s">
        <v>115</v>
      </c>
      <c r="J782" s="129"/>
      <c r="K782" s="41"/>
      <c r="L782" s="84">
        <f>L783</f>
        <v>1095</v>
      </c>
      <c r="M782" s="84">
        <f>M783</f>
        <v>1095</v>
      </c>
    </row>
    <row r="783" spans="1:13">
      <c r="A783" s="40" t="s">
        <v>116</v>
      </c>
      <c r="B783" s="4"/>
      <c r="C783" s="4"/>
      <c r="D783" s="4"/>
      <c r="E783" s="4"/>
      <c r="G783" s="126" t="s">
        <v>483</v>
      </c>
      <c r="H783" s="129" t="s">
        <v>299</v>
      </c>
      <c r="I783" s="91" t="s">
        <v>117</v>
      </c>
      <c r="J783" s="129"/>
      <c r="K783" s="41"/>
      <c r="L783" s="84">
        <f>L785</f>
        <v>1095</v>
      </c>
      <c r="M783" s="84">
        <f>M785</f>
        <v>1095</v>
      </c>
    </row>
    <row r="784" spans="1:13">
      <c r="A784" s="44" t="s">
        <v>118</v>
      </c>
      <c r="B784" s="4"/>
      <c r="C784" s="4"/>
      <c r="D784" s="4"/>
      <c r="E784" s="4"/>
      <c r="G784" s="116"/>
      <c r="H784" s="128"/>
      <c r="I784" s="37"/>
      <c r="J784" s="128"/>
      <c r="K784" s="27"/>
      <c r="L784" s="84"/>
      <c r="M784" s="84"/>
    </row>
    <row r="785" spans="1:13">
      <c r="A785" s="44" t="s">
        <v>119</v>
      </c>
      <c r="B785" s="4"/>
      <c r="C785" s="4"/>
      <c r="D785" s="4"/>
      <c r="E785" s="4"/>
      <c r="G785" s="125" t="s">
        <v>483</v>
      </c>
      <c r="H785" s="128" t="s">
        <v>299</v>
      </c>
      <c r="I785" s="37" t="s">
        <v>300</v>
      </c>
      <c r="J785" s="128"/>
      <c r="K785" s="27"/>
      <c r="L785" s="38">
        <f>L786</f>
        <v>1095</v>
      </c>
      <c r="M785" s="38">
        <f>M786</f>
        <v>1095</v>
      </c>
    </row>
    <row r="786" spans="1:13">
      <c r="A786" s="44" t="s">
        <v>49</v>
      </c>
      <c r="B786" s="4"/>
      <c r="C786" s="4"/>
      <c r="D786" s="4"/>
      <c r="E786" s="4"/>
      <c r="G786" s="125" t="s">
        <v>483</v>
      </c>
      <c r="H786" s="128" t="s">
        <v>299</v>
      </c>
      <c r="I786" s="37" t="s">
        <v>300</v>
      </c>
      <c r="J786" s="128" t="s">
        <v>122</v>
      </c>
      <c r="K786" s="27" t="s">
        <v>142</v>
      </c>
      <c r="L786" s="38">
        <f>1400-305</f>
        <v>1095</v>
      </c>
      <c r="M786" s="38">
        <f>1400-305</f>
        <v>1095</v>
      </c>
    </row>
    <row r="787" spans="1:13">
      <c r="A787" s="40" t="s">
        <v>301</v>
      </c>
      <c r="B787" s="4"/>
      <c r="C787" s="4"/>
      <c r="D787" s="4"/>
      <c r="E787" s="4"/>
      <c r="G787" s="126" t="s">
        <v>483</v>
      </c>
      <c r="H787" s="129" t="s">
        <v>298</v>
      </c>
      <c r="I787" s="91" t="s">
        <v>115</v>
      </c>
      <c r="J787" s="129"/>
      <c r="K787" s="41"/>
      <c r="L787" s="84">
        <f>L788</f>
        <v>90</v>
      </c>
      <c r="M787" s="84">
        <f>M788</f>
        <v>90</v>
      </c>
    </row>
    <row r="788" spans="1:13">
      <c r="A788" s="40" t="s">
        <v>116</v>
      </c>
      <c r="B788" s="4"/>
      <c r="C788" s="4"/>
      <c r="D788" s="4"/>
      <c r="E788" s="4"/>
      <c r="G788" s="126" t="s">
        <v>483</v>
      </c>
      <c r="H788" s="129" t="s">
        <v>302</v>
      </c>
      <c r="I788" s="91" t="s">
        <v>117</v>
      </c>
      <c r="J788" s="129"/>
      <c r="K788" s="41"/>
      <c r="L788" s="84">
        <f>L790</f>
        <v>90</v>
      </c>
      <c r="M788" s="84">
        <f>M790</f>
        <v>90</v>
      </c>
    </row>
    <row r="789" spans="1:13">
      <c r="A789" s="44" t="s">
        <v>118</v>
      </c>
      <c r="B789" s="4"/>
      <c r="C789" s="4"/>
      <c r="D789" s="4"/>
      <c r="E789" s="4"/>
      <c r="G789" s="116"/>
      <c r="H789" s="128"/>
      <c r="I789" s="37"/>
      <c r="J789" s="128"/>
      <c r="K789" s="27"/>
      <c r="L789" s="84"/>
      <c r="M789" s="84"/>
    </row>
    <row r="790" spans="1:13">
      <c r="A790" s="44" t="s">
        <v>119</v>
      </c>
      <c r="B790" s="4"/>
      <c r="C790" s="4"/>
      <c r="D790" s="4"/>
      <c r="E790" s="4"/>
      <c r="G790" s="125" t="s">
        <v>483</v>
      </c>
      <c r="H790" s="128" t="s">
        <v>302</v>
      </c>
      <c r="I790" s="37" t="s">
        <v>300</v>
      </c>
      <c r="J790" s="128"/>
      <c r="K790" s="27"/>
      <c r="L790" s="38">
        <f>L791</f>
        <v>90</v>
      </c>
      <c r="M790" s="38">
        <f>M791</f>
        <v>90</v>
      </c>
    </row>
    <row r="791" spans="1:13">
      <c r="A791" s="44" t="s">
        <v>165</v>
      </c>
      <c r="B791" s="4"/>
      <c r="C791" s="4"/>
      <c r="D791" s="4"/>
      <c r="E791" s="4"/>
      <c r="G791" s="125" t="s">
        <v>483</v>
      </c>
      <c r="H791" s="128" t="s">
        <v>302</v>
      </c>
      <c r="I791" s="37" t="s">
        <v>300</v>
      </c>
      <c r="J791" s="128" t="s">
        <v>122</v>
      </c>
      <c r="K791" s="27" t="s">
        <v>142</v>
      </c>
      <c r="L791" s="38">
        <v>90</v>
      </c>
      <c r="M791" s="38">
        <v>90</v>
      </c>
    </row>
    <row r="792" spans="1:13">
      <c r="A792" s="40" t="s">
        <v>201</v>
      </c>
      <c r="B792" s="75"/>
      <c r="C792" s="75"/>
      <c r="D792" s="75"/>
      <c r="E792" s="75"/>
      <c r="F792" s="121"/>
      <c r="G792" s="116"/>
      <c r="H792" s="117"/>
      <c r="I792" s="116"/>
      <c r="J792" s="117"/>
      <c r="K792" s="116"/>
      <c r="L792" s="116"/>
      <c r="M792" s="116"/>
    </row>
    <row r="793" spans="1:13">
      <c r="A793" s="40" t="s">
        <v>502</v>
      </c>
      <c r="B793" s="75"/>
      <c r="C793" s="75"/>
      <c r="D793" s="75"/>
      <c r="E793" s="75"/>
      <c r="F793" s="121"/>
      <c r="G793" s="116"/>
      <c r="H793" s="117"/>
      <c r="I793" s="116"/>
      <c r="J793" s="117"/>
      <c r="K793" s="116"/>
      <c r="L793" s="116"/>
      <c r="M793" s="116"/>
    </row>
    <row r="794" spans="1:13">
      <c r="A794" s="40" t="s">
        <v>503</v>
      </c>
      <c r="B794" s="75"/>
      <c r="C794" s="75"/>
      <c r="D794" s="75"/>
      <c r="E794" s="75"/>
      <c r="F794" s="121"/>
      <c r="G794" s="126" t="s">
        <v>483</v>
      </c>
      <c r="H794" s="122" t="s">
        <v>251</v>
      </c>
      <c r="I794" s="116"/>
      <c r="J794" s="117"/>
      <c r="K794" s="116"/>
      <c r="L794" s="144">
        <f>L796</f>
        <v>3415</v>
      </c>
      <c r="M794" s="144">
        <f>M796</f>
        <v>3415</v>
      </c>
    </row>
    <row r="795" spans="1:13">
      <c r="A795" s="40" t="s">
        <v>291</v>
      </c>
      <c r="B795" s="4"/>
      <c r="C795" s="4"/>
      <c r="D795" s="49"/>
      <c r="E795" s="49"/>
      <c r="F795" s="131"/>
      <c r="G795" s="116"/>
      <c r="H795" s="132"/>
      <c r="I795" s="37"/>
      <c r="J795" s="118"/>
      <c r="K795" s="21"/>
      <c r="L795" s="33"/>
      <c r="M795" s="33"/>
    </row>
    <row r="796" spans="1:13">
      <c r="A796" s="40" t="s">
        <v>292</v>
      </c>
      <c r="B796" s="4"/>
      <c r="C796" s="4"/>
      <c r="D796" s="49"/>
      <c r="E796" s="49"/>
      <c r="F796" s="131"/>
      <c r="G796" s="126" t="s">
        <v>483</v>
      </c>
      <c r="H796" s="118" t="s">
        <v>293</v>
      </c>
      <c r="I796" s="21"/>
      <c r="J796" s="118"/>
      <c r="K796" s="21"/>
      <c r="L796" s="33">
        <f>L797</f>
        <v>3415</v>
      </c>
      <c r="M796" s="33">
        <f>M797</f>
        <v>3415</v>
      </c>
    </row>
    <row r="797" spans="1:13">
      <c r="A797" s="40" t="s">
        <v>252</v>
      </c>
      <c r="B797" s="75"/>
      <c r="C797" s="75"/>
      <c r="D797" s="75"/>
      <c r="E797" s="75"/>
      <c r="F797" s="121"/>
      <c r="G797" s="126" t="s">
        <v>483</v>
      </c>
      <c r="H797" s="118" t="s">
        <v>293</v>
      </c>
      <c r="I797" s="32" t="s">
        <v>115</v>
      </c>
      <c r="J797" s="133"/>
      <c r="K797" s="89"/>
      <c r="L797" s="42">
        <f>L799</f>
        <v>3415</v>
      </c>
      <c r="M797" s="42">
        <f>M799</f>
        <v>3415</v>
      </c>
    </row>
    <row r="798" spans="1:13">
      <c r="A798" s="40" t="s">
        <v>255</v>
      </c>
      <c r="B798" s="25"/>
      <c r="C798" s="25"/>
      <c r="D798" s="25"/>
      <c r="E798" s="25"/>
      <c r="F798" s="123"/>
      <c r="G798" s="116"/>
      <c r="H798" s="133"/>
      <c r="I798" s="32"/>
      <c r="J798" s="133"/>
      <c r="K798" s="89"/>
      <c r="L798" s="42"/>
      <c r="M798" s="42"/>
    </row>
    <row r="799" spans="1:13">
      <c r="A799" s="40" t="s">
        <v>256</v>
      </c>
      <c r="B799" s="25"/>
      <c r="C799" s="25"/>
      <c r="D799" s="25"/>
      <c r="E799" s="25"/>
      <c r="F799" s="123"/>
      <c r="G799" s="126" t="s">
        <v>483</v>
      </c>
      <c r="H799" s="118" t="s">
        <v>293</v>
      </c>
      <c r="I799" s="32" t="s">
        <v>117</v>
      </c>
      <c r="J799" s="133"/>
      <c r="K799" s="89"/>
      <c r="L799" s="42">
        <f>L801</f>
        <v>3415</v>
      </c>
      <c r="M799" s="42">
        <f>M801</f>
        <v>3415</v>
      </c>
    </row>
    <row r="800" spans="1:13">
      <c r="A800" s="30" t="s">
        <v>259</v>
      </c>
      <c r="B800" s="75"/>
      <c r="C800" s="75"/>
      <c r="D800" s="75"/>
      <c r="E800" s="75"/>
      <c r="F800" s="121"/>
      <c r="G800" s="116"/>
      <c r="H800" s="122"/>
      <c r="I800" s="32"/>
      <c r="J800" s="122"/>
      <c r="K800" s="41"/>
      <c r="L800" s="42"/>
      <c r="M800" s="42"/>
    </row>
    <row r="801" spans="1:13">
      <c r="A801" s="30" t="s">
        <v>260</v>
      </c>
      <c r="B801" s="75"/>
      <c r="C801" s="75"/>
      <c r="D801" s="75"/>
      <c r="E801" s="75"/>
      <c r="F801" s="121"/>
      <c r="G801" s="125" t="s">
        <v>483</v>
      </c>
      <c r="H801" s="124" t="s">
        <v>293</v>
      </c>
      <c r="I801" s="37" t="s">
        <v>128</v>
      </c>
      <c r="J801" s="124"/>
      <c r="K801" s="27"/>
      <c r="L801" s="28">
        <f>L802</f>
        <v>3415</v>
      </c>
      <c r="M801" s="28">
        <f>M802</f>
        <v>3415</v>
      </c>
    </row>
    <row r="802" spans="1:13">
      <c r="A802" s="30" t="s">
        <v>49</v>
      </c>
      <c r="B802" s="75"/>
      <c r="C802" s="75"/>
      <c r="D802" s="75"/>
      <c r="E802" s="75"/>
      <c r="F802" s="121"/>
      <c r="G802" s="125" t="s">
        <v>483</v>
      </c>
      <c r="H802" s="124" t="s">
        <v>293</v>
      </c>
      <c r="I802" s="37" t="s">
        <v>128</v>
      </c>
      <c r="J802" s="124" t="s">
        <v>263</v>
      </c>
      <c r="K802" s="27" t="s">
        <v>264</v>
      </c>
      <c r="L802" s="28">
        <v>3415</v>
      </c>
      <c r="M802" s="28">
        <v>3415</v>
      </c>
    </row>
    <row r="803" spans="1:13">
      <c r="G803" s="116"/>
      <c r="I803" s="116"/>
      <c r="K803" s="116"/>
      <c r="L803" s="116"/>
      <c r="M803" s="116"/>
    </row>
    <row r="804" spans="1:13">
      <c r="A804" s="40" t="s">
        <v>485</v>
      </c>
      <c r="B804" s="4"/>
      <c r="C804" s="4"/>
      <c r="D804" s="4"/>
      <c r="E804" s="4"/>
      <c r="F804" s="10"/>
      <c r="G804" s="134" t="s">
        <v>486</v>
      </c>
      <c r="I804" s="116"/>
      <c r="K804" s="116"/>
      <c r="L804" s="130">
        <f>L807</f>
        <v>6368.6</v>
      </c>
      <c r="M804" s="130">
        <f>M807</f>
        <v>6368.6</v>
      </c>
    </row>
    <row r="805" spans="1:13">
      <c r="G805" s="116"/>
      <c r="I805" s="116"/>
      <c r="K805" s="116"/>
      <c r="L805" s="116"/>
      <c r="M805" s="116"/>
    </row>
    <row r="806" spans="1:13">
      <c r="A806" s="40" t="s">
        <v>201</v>
      </c>
      <c r="B806" s="75"/>
      <c r="C806" s="75"/>
      <c r="D806" s="75"/>
      <c r="E806" s="75"/>
      <c r="F806" s="121"/>
      <c r="G806" s="116"/>
      <c r="H806" s="122"/>
      <c r="I806" s="41"/>
      <c r="J806" s="122"/>
      <c r="K806" s="41"/>
      <c r="L806" s="42"/>
      <c r="M806" s="42"/>
    </row>
    <row r="807" spans="1:13">
      <c r="A807" s="40" t="s">
        <v>207</v>
      </c>
      <c r="B807" s="75"/>
      <c r="C807" s="75"/>
      <c r="D807" s="75"/>
      <c r="E807" s="75"/>
      <c r="F807" s="121"/>
      <c r="G807" s="134" t="s">
        <v>486</v>
      </c>
      <c r="H807" s="122" t="s">
        <v>208</v>
      </c>
      <c r="I807" s="41"/>
      <c r="J807" s="122"/>
      <c r="K807" s="41"/>
      <c r="L807" s="42">
        <f>L809+L838+L845</f>
        <v>6368.6</v>
      </c>
      <c r="M807" s="42">
        <f>M809+M838+M845</f>
        <v>6368.6</v>
      </c>
    </row>
    <row r="808" spans="1:13">
      <c r="A808" s="40" t="s">
        <v>209</v>
      </c>
      <c r="B808" s="75"/>
      <c r="C808" s="75"/>
      <c r="D808" s="75"/>
      <c r="E808" s="75"/>
      <c r="F808" s="121"/>
      <c r="G808" s="116"/>
      <c r="H808" s="122"/>
      <c r="I808" s="41"/>
      <c r="J808" s="122"/>
      <c r="K808" s="41"/>
      <c r="L808" s="42"/>
      <c r="M808" s="42"/>
    </row>
    <row r="809" spans="1:13">
      <c r="A809" s="40" t="s">
        <v>210</v>
      </c>
      <c r="B809" s="75"/>
      <c r="C809" s="75"/>
      <c r="D809" s="75"/>
      <c r="E809" s="75"/>
      <c r="F809" s="121"/>
      <c r="G809" s="134" t="s">
        <v>486</v>
      </c>
      <c r="H809" s="122" t="s">
        <v>211</v>
      </c>
      <c r="I809" s="41"/>
      <c r="J809" s="122"/>
      <c r="K809" s="41"/>
      <c r="L809" s="42">
        <f>L810+L816+L831</f>
        <v>3395.2</v>
      </c>
      <c r="M809" s="42">
        <f>M810+M816+M831</f>
        <v>3395.2</v>
      </c>
    </row>
    <row r="810" spans="1:13">
      <c r="A810" s="40" t="s">
        <v>212</v>
      </c>
      <c r="B810" s="4"/>
      <c r="C810" s="4"/>
      <c r="D810" s="4"/>
      <c r="E810" s="4"/>
      <c r="F810" s="10"/>
      <c r="G810" s="134" t="s">
        <v>486</v>
      </c>
      <c r="H810" s="107" t="s">
        <v>213</v>
      </c>
      <c r="I810" s="32"/>
      <c r="J810" s="107"/>
      <c r="K810" s="41"/>
      <c r="L810" s="33">
        <f>L811</f>
        <v>1514.5</v>
      </c>
      <c r="M810" s="33">
        <f>M811</f>
        <v>1514.5</v>
      </c>
    </row>
    <row r="811" spans="1:13">
      <c r="A811" s="40" t="s">
        <v>214</v>
      </c>
      <c r="B811" s="75"/>
      <c r="C811" s="75"/>
      <c r="D811" s="75"/>
      <c r="E811" s="4"/>
      <c r="F811" s="10"/>
      <c r="G811" s="134" t="s">
        <v>486</v>
      </c>
      <c r="H811" s="122" t="s">
        <v>213</v>
      </c>
      <c r="I811" s="41" t="s">
        <v>115</v>
      </c>
      <c r="J811" s="122"/>
      <c r="K811" s="41"/>
      <c r="L811" s="84">
        <f>L812</f>
        <v>1514.5</v>
      </c>
      <c r="M811" s="84">
        <f>M812</f>
        <v>1514.5</v>
      </c>
    </row>
    <row r="812" spans="1:13">
      <c r="A812" s="40" t="s">
        <v>116</v>
      </c>
      <c r="B812" s="75"/>
      <c r="C812" s="75"/>
      <c r="D812" s="75"/>
      <c r="E812" s="4"/>
      <c r="F812" s="10"/>
      <c r="G812" s="134" t="s">
        <v>486</v>
      </c>
      <c r="H812" s="122" t="s">
        <v>213</v>
      </c>
      <c r="I812" s="41" t="s">
        <v>117</v>
      </c>
      <c r="J812" s="122"/>
      <c r="K812" s="41"/>
      <c r="L812" s="84">
        <f>L814</f>
        <v>1514.5</v>
      </c>
      <c r="M812" s="84">
        <f>M814</f>
        <v>1514.5</v>
      </c>
    </row>
    <row r="813" spans="1:13">
      <c r="A813" s="44" t="s">
        <v>118</v>
      </c>
      <c r="B813" s="75"/>
      <c r="C813" s="75"/>
      <c r="D813" s="75"/>
      <c r="E813" s="4"/>
      <c r="F813" s="10"/>
      <c r="G813" s="116"/>
      <c r="H813" s="124"/>
      <c r="I813" s="27"/>
      <c r="J813" s="124"/>
      <c r="K813" s="27"/>
      <c r="L813" s="84"/>
      <c r="M813" s="84"/>
    </row>
    <row r="814" spans="1:13">
      <c r="A814" s="44" t="s">
        <v>119</v>
      </c>
      <c r="B814" s="75"/>
      <c r="C814" s="75"/>
      <c r="D814" s="75"/>
      <c r="E814" s="4"/>
      <c r="F814" s="10"/>
      <c r="G814" s="59" t="s">
        <v>486</v>
      </c>
      <c r="H814" s="124" t="s">
        <v>213</v>
      </c>
      <c r="I814" s="27" t="s">
        <v>120</v>
      </c>
      <c r="J814" s="124"/>
      <c r="K814" s="27"/>
      <c r="L814" s="28">
        <f>L815</f>
        <v>1514.5</v>
      </c>
      <c r="M814" s="28">
        <f>M815</f>
        <v>1514.5</v>
      </c>
    </row>
    <row r="815" spans="1:13">
      <c r="A815" s="44" t="s">
        <v>215</v>
      </c>
      <c r="B815" s="75"/>
      <c r="C815" s="75"/>
      <c r="D815" s="75"/>
      <c r="E815" s="4"/>
      <c r="F815" s="10"/>
      <c r="G815" s="59" t="s">
        <v>486</v>
      </c>
      <c r="H815" s="124" t="s">
        <v>213</v>
      </c>
      <c r="I815" s="27" t="s">
        <v>120</v>
      </c>
      <c r="J815" s="124" t="s">
        <v>216</v>
      </c>
      <c r="K815" s="27" t="s">
        <v>123</v>
      </c>
      <c r="L815" s="28">
        <v>1514.5</v>
      </c>
      <c r="M815" s="28">
        <v>1514.5</v>
      </c>
    </row>
    <row r="816" spans="1:13">
      <c r="A816" s="40" t="s">
        <v>217</v>
      </c>
      <c r="B816" s="35"/>
      <c r="C816" s="35"/>
      <c r="D816" s="35"/>
      <c r="E816" s="35"/>
      <c r="F816" s="127"/>
      <c r="G816" s="134" t="s">
        <v>486</v>
      </c>
      <c r="H816" s="107" t="s">
        <v>218</v>
      </c>
      <c r="I816" s="32"/>
      <c r="J816" s="107"/>
      <c r="K816" s="41"/>
      <c r="L816" s="84">
        <f>L817+L824+L828</f>
        <v>1506.6</v>
      </c>
      <c r="M816" s="84">
        <f>M817+M824+M828</f>
        <v>1506.6</v>
      </c>
    </row>
    <row r="817" spans="1:13">
      <c r="A817" s="40" t="s">
        <v>214</v>
      </c>
      <c r="B817" s="35"/>
      <c r="C817" s="35"/>
      <c r="D817" s="35"/>
      <c r="E817" s="35"/>
      <c r="F817" s="127"/>
      <c r="G817" s="134" t="s">
        <v>486</v>
      </c>
      <c r="H817" s="107" t="s">
        <v>218</v>
      </c>
      <c r="I817" s="32" t="s">
        <v>115</v>
      </c>
      <c r="J817" s="107"/>
      <c r="K817" s="41"/>
      <c r="L817" s="84">
        <f>L818</f>
        <v>1467.4</v>
      </c>
      <c r="M817" s="84">
        <f>M818</f>
        <v>1467.4</v>
      </c>
    </row>
    <row r="818" spans="1:13">
      <c r="A818" s="40" t="s">
        <v>116</v>
      </c>
      <c r="B818" s="35"/>
      <c r="C818" s="35"/>
      <c r="D818" s="35"/>
      <c r="E818" s="35"/>
      <c r="F818" s="127"/>
      <c r="G818" s="134" t="s">
        <v>486</v>
      </c>
      <c r="H818" s="107" t="s">
        <v>218</v>
      </c>
      <c r="I818" s="32" t="s">
        <v>117</v>
      </c>
      <c r="J818" s="107"/>
      <c r="K818" s="41"/>
      <c r="L818" s="84">
        <f>L820+L821</f>
        <v>1467.4</v>
      </c>
      <c r="M818" s="84">
        <f>M820+M821</f>
        <v>1467.4</v>
      </c>
    </row>
    <row r="819" spans="1:13">
      <c r="A819" s="44" t="s">
        <v>118</v>
      </c>
      <c r="B819" s="35"/>
      <c r="C819" s="35"/>
      <c r="D819" s="35"/>
      <c r="E819" s="35"/>
      <c r="F819" s="127"/>
      <c r="G819" s="116"/>
      <c r="H819" s="107"/>
      <c r="I819" s="32"/>
      <c r="J819" s="107"/>
      <c r="K819" s="41"/>
      <c r="L819" s="84"/>
      <c r="M819" s="84"/>
    </row>
    <row r="820" spans="1:13">
      <c r="A820" s="44" t="s">
        <v>119</v>
      </c>
      <c r="B820" s="35"/>
      <c r="C820" s="35"/>
      <c r="D820" s="35"/>
      <c r="E820" s="35"/>
      <c r="F820" s="127"/>
      <c r="G820" s="59" t="s">
        <v>486</v>
      </c>
      <c r="H820" s="128" t="s">
        <v>218</v>
      </c>
      <c r="I820" s="37" t="s">
        <v>120</v>
      </c>
      <c r="J820" s="128"/>
      <c r="K820" s="27"/>
      <c r="L820" s="87">
        <v>1462.4</v>
      </c>
      <c r="M820" s="87">
        <v>1462.4</v>
      </c>
    </row>
    <row r="821" spans="1:13">
      <c r="A821" s="44" t="s">
        <v>127</v>
      </c>
      <c r="B821" s="35"/>
      <c r="C821" s="35"/>
      <c r="D821" s="35"/>
      <c r="E821" s="35"/>
      <c r="F821" s="127"/>
      <c r="G821" s="59" t="s">
        <v>486</v>
      </c>
      <c r="H821" s="128" t="s">
        <v>218</v>
      </c>
      <c r="I821" s="37" t="s">
        <v>128</v>
      </c>
      <c r="J821" s="128"/>
      <c r="K821" s="27"/>
      <c r="L821" s="87">
        <v>5</v>
      </c>
      <c r="M821" s="87">
        <v>5</v>
      </c>
    </row>
    <row r="822" spans="1:13">
      <c r="A822" s="44" t="s">
        <v>215</v>
      </c>
      <c r="B822" s="35"/>
      <c r="C822" s="35"/>
      <c r="D822" s="35"/>
      <c r="E822" s="35"/>
      <c r="F822" s="127"/>
      <c r="G822" s="59" t="s">
        <v>486</v>
      </c>
      <c r="H822" s="128" t="s">
        <v>218</v>
      </c>
      <c r="I822" s="37" t="s">
        <v>128</v>
      </c>
      <c r="J822" s="128" t="s">
        <v>216</v>
      </c>
      <c r="K822" s="27" t="s">
        <v>123</v>
      </c>
      <c r="L822" s="87">
        <v>1467.4</v>
      </c>
      <c r="M822" s="87">
        <v>1467.4</v>
      </c>
    </row>
    <row r="823" spans="1:13">
      <c r="A823" s="40" t="s">
        <v>219</v>
      </c>
      <c r="B823" s="35"/>
      <c r="C823" s="35"/>
      <c r="D823" s="35"/>
      <c r="E823" s="35"/>
      <c r="F823" s="127"/>
      <c r="G823" s="116"/>
      <c r="H823" s="128"/>
      <c r="I823" s="37"/>
      <c r="J823" s="128"/>
      <c r="K823" s="27"/>
      <c r="L823" s="87"/>
      <c r="M823" s="87"/>
    </row>
    <row r="824" spans="1:13">
      <c r="A824" s="40" t="s">
        <v>220</v>
      </c>
      <c r="B824" s="4"/>
      <c r="C824" s="4"/>
      <c r="D824" s="4"/>
      <c r="E824" s="4"/>
      <c r="F824" s="10"/>
      <c r="G824" s="134" t="s">
        <v>486</v>
      </c>
      <c r="H824" s="107" t="s">
        <v>221</v>
      </c>
      <c r="I824" s="32"/>
      <c r="J824" s="107"/>
      <c r="K824" s="41"/>
      <c r="L824" s="84">
        <f>L825</f>
        <v>19.600000000000001</v>
      </c>
      <c r="M824" s="84">
        <f>M825</f>
        <v>19.600000000000001</v>
      </c>
    </row>
    <row r="825" spans="1:13">
      <c r="A825" s="44" t="s">
        <v>127</v>
      </c>
      <c r="B825" s="35"/>
      <c r="C825" s="35"/>
      <c r="D825" s="35"/>
      <c r="E825" s="35"/>
      <c r="F825" s="127"/>
      <c r="G825" s="59" t="s">
        <v>486</v>
      </c>
      <c r="H825" s="128" t="s">
        <v>222</v>
      </c>
      <c r="I825" s="37" t="s">
        <v>128</v>
      </c>
      <c r="J825" s="128"/>
      <c r="K825" s="27"/>
      <c r="L825" s="87">
        <f>L826</f>
        <v>19.600000000000001</v>
      </c>
      <c r="M825" s="87">
        <f>M826</f>
        <v>19.600000000000001</v>
      </c>
    </row>
    <row r="826" spans="1:13">
      <c r="A826" s="44" t="s">
        <v>215</v>
      </c>
      <c r="B826" s="35"/>
      <c r="C826" s="35"/>
      <c r="D826" s="35"/>
      <c r="E826" s="35"/>
      <c r="F826" s="127"/>
      <c r="G826" s="59" t="s">
        <v>486</v>
      </c>
      <c r="H826" s="128" t="s">
        <v>222</v>
      </c>
      <c r="I826" s="37" t="s">
        <v>128</v>
      </c>
      <c r="J826" s="128" t="s">
        <v>216</v>
      </c>
      <c r="K826" s="27" t="s">
        <v>123</v>
      </c>
      <c r="L826" s="87">
        <v>19.600000000000001</v>
      </c>
      <c r="M826" s="87">
        <v>19.600000000000001</v>
      </c>
    </row>
    <row r="827" spans="1:13">
      <c r="A827" s="40" t="s">
        <v>219</v>
      </c>
      <c r="B827" s="35"/>
      <c r="C827" s="35"/>
      <c r="D827" s="35"/>
      <c r="E827" s="35"/>
      <c r="F827" s="127"/>
      <c r="G827" s="116"/>
      <c r="H827" s="128"/>
      <c r="I827" s="37"/>
      <c r="J827" s="128"/>
      <c r="K827" s="27"/>
      <c r="L827" s="87"/>
      <c r="M827" s="87"/>
    </row>
    <row r="828" spans="1:13">
      <c r="A828" s="40" t="s">
        <v>220</v>
      </c>
      <c r="B828" s="35"/>
      <c r="C828" s="35"/>
      <c r="D828" s="35"/>
      <c r="E828" s="35"/>
      <c r="F828" s="127"/>
      <c r="G828" s="134" t="s">
        <v>486</v>
      </c>
      <c r="H828" s="107" t="s">
        <v>223</v>
      </c>
      <c r="I828" s="32"/>
      <c r="J828" s="107"/>
      <c r="K828" s="41"/>
      <c r="L828" s="84">
        <f>L829</f>
        <v>19.600000000000001</v>
      </c>
      <c r="M828" s="84">
        <f>M829</f>
        <v>19.600000000000001</v>
      </c>
    </row>
    <row r="829" spans="1:13">
      <c r="A829" s="44" t="s">
        <v>127</v>
      </c>
      <c r="B829" s="35"/>
      <c r="C829" s="35"/>
      <c r="D829" s="35"/>
      <c r="E829" s="35"/>
      <c r="F829" s="127"/>
      <c r="G829" s="59" t="s">
        <v>486</v>
      </c>
      <c r="H829" s="128" t="s">
        <v>224</v>
      </c>
      <c r="I829" s="37" t="s">
        <v>128</v>
      </c>
      <c r="J829" s="128"/>
      <c r="K829" s="27"/>
      <c r="L829" s="87">
        <f>L830</f>
        <v>19.600000000000001</v>
      </c>
      <c r="M829" s="87">
        <f>M830</f>
        <v>19.600000000000001</v>
      </c>
    </row>
    <row r="830" spans="1:13">
      <c r="A830" s="44" t="s">
        <v>215</v>
      </c>
      <c r="B830" s="35"/>
      <c r="C830" s="35"/>
      <c r="D830" s="35"/>
      <c r="E830" s="35"/>
      <c r="F830" s="127"/>
      <c r="G830" s="59" t="s">
        <v>486</v>
      </c>
      <c r="H830" s="128" t="s">
        <v>224</v>
      </c>
      <c r="I830" s="37" t="s">
        <v>128</v>
      </c>
      <c r="J830" s="128" t="s">
        <v>216</v>
      </c>
      <c r="K830" s="27" t="s">
        <v>123</v>
      </c>
      <c r="L830" s="87">
        <v>19.600000000000001</v>
      </c>
      <c r="M830" s="87">
        <v>19.600000000000001</v>
      </c>
    </row>
    <row r="831" spans="1:13">
      <c r="A831" s="40" t="s">
        <v>225</v>
      </c>
      <c r="B831" s="4"/>
      <c r="C831" s="4"/>
      <c r="D831" s="4"/>
      <c r="E831" s="4"/>
      <c r="F831" s="10"/>
      <c r="G831" s="134" t="s">
        <v>486</v>
      </c>
      <c r="H831" s="107" t="s">
        <v>226</v>
      </c>
      <c r="I831" s="32"/>
      <c r="J831" s="107"/>
      <c r="K831" s="41"/>
      <c r="L831" s="33">
        <f>L832</f>
        <v>374.1</v>
      </c>
      <c r="M831" s="33">
        <f>M832</f>
        <v>374.1</v>
      </c>
    </row>
    <row r="832" spans="1:13">
      <c r="A832" s="40" t="s">
        <v>214</v>
      </c>
      <c r="B832" s="4"/>
      <c r="C832" s="4"/>
      <c r="D832" s="4"/>
      <c r="E832" s="4"/>
      <c r="F832" s="10"/>
      <c r="G832" s="134" t="s">
        <v>486</v>
      </c>
      <c r="H832" s="107" t="s">
        <v>226</v>
      </c>
      <c r="I832" s="32" t="s">
        <v>115</v>
      </c>
      <c r="J832" s="107"/>
      <c r="K832" s="32"/>
      <c r="L832" s="33">
        <f>L833</f>
        <v>374.1</v>
      </c>
      <c r="M832" s="33">
        <f>M833</f>
        <v>374.1</v>
      </c>
    </row>
    <row r="833" spans="1:13">
      <c r="A833" s="40" t="s">
        <v>116</v>
      </c>
      <c r="B833" s="4"/>
      <c r="C833" s="4"/>
      <c r="D833" s="4"/>
      <c r="E833" s="4"/>
      <c r="F833" s="10"/>
      <c r="G833" s="134" t="s">
        <v>486</v>
      </c>
      <c r="H833" s="107" t="s">
        <v>226</v>
      </c>
      <c r="I833" s="32" t="s">
        <v>117</v>
      </c>
      <c r="J833" s="107"/>
      <c r="K833" s="32"/>
      <c r="L833" s="33">
        <f>L835</f>
        <v>374.1</v>
      </c>
      <c r="M833" s="33">
        <f>M835</f>
        <v>374.1</v>
      </c>
    </row>
    <row r="834" spans="1:13">
      <c r="A834" s="44" t="s">
        <v>118</v>
      </c>
      <c r="B834" s="4"/>
      <c r="C834" s="4"/>
      <c r="D834" s="4"/>
      <c r="E834" s="4"/>
      <c r="F834" s="10"/>
      <c r="G834" s="116"/>
      <c r="H834" s="107"/>
      <c r="I834" s="32"/>
      <c r="J834" s="107"/>
      <c r="K834" s="32"/>
      <c r="L834" s="33"/>
      <c r="M834" s="33"/>
    </row>
    <row r="835" spans="1:13">
      <c r="A835" s="44" t="s">
        <v>119</v>
      </c>
      <c r="B835" s="4"/>
      <c r="C835" s="4"/>
      <c r="D835" s="4"/>
      <c r="E835" s="4"/>
      <c r="F835" s="10"/>
      <c r="G835" s="59" t="s">
        <v>486</v>
      </c>
      <c r="H835" s="128" t="s">
        <v>226</v>
      </c>
      <c r="I835" s="37" t="s">
        <v>120</v>
      </c>
      <c r="J835" s="128"/>
      <c r="K835" s="37"/>
      <c r="L835" s="38">
        <f>L836</f>
        <v>374.1</v>
      </c>
      <c r="M835" s="38">
        <f>M836</f>
        <v>374.1</v>
      </c>
    </row>
    <row r="836" spans="1:13">
      <c r="A836" s="44" t="s">
        <v>215</v>
      </c>
      <c r="B836" s="4"/>
      <c r="C836" s="4"/>
      <c r="D836" s="4"/>
      <c r="E836" s="4"/>
      <c r="F836" s="10"/>
      <c r="G836" s="59" t="s">
        <v>486</v>
      </c>
      <c r="H836" s="128" t="s">
        <v>226</v>
      </c>
      <c r="I836" s="37" t="s">
        <v>120</v>
      </c>
      <c r="J836" s="128" t="s">
        <v>216</v>
      </c>
      <c r="K836" s="37" t="s">
        <v>123</v>
      </c>
      <c r="L836" s="38">
        <v>374.1</v>
      </c>
      <c r="M836" s="38">
        <v>374.1</v>
      </c>
    </row>
    <row r="837" spans="1:13">
      <c r="A837" s="40" t="s">
        <v>227</v>
      </c>
      <c r="B837" s="4"/>
      <c r="C837" s="4"/>
      <c r="D837" s="4"/>
      <c r="E837" s="4"/>
      <c r="F837" s="10"/>
      <c r="G837" s="116"/>
      <c r="H837" s="107"/>
      <c r="I837" s="32"/>
      <c r="J837" s="107"/>
      <c r="K837" s="32"/>
      <c r="L837" s="33"/>
      <c r="M837" s="33"/>
    </row>
    <row r="838" spans="1:13">
      <c r="A838" s="40" t="s">
        <v>228</v>
      </c>
      <c r="B838" s="4"/>
      <c r="C838" s="4"/>
      <c r="D838" s="4"/>
      <c r="E838" s="4"/>
      <c r="F838" s="10"/>
      <c r="G838" s="134" t="s">
        <v>486</v>
      </c>
      <c r="H838" s="107" t="s">
        <v>229</v>
      </c>
      <c r="I838" s="32"/>
      <c r="J838" s="107"/>
      <c r="K838" s="32"/>
      <c r="L838" s="33">
        <f>L839</f>
        <v>1286.9000000000001</v>
      </c>
      <c r="M838" s="33">
        <f>M839</f>
        <v>1286.9000000000001</v>
      </c>
    </row>
    <row r="839" spans="1:13">
      <c r="A839" s="40" t="s">
        <v>214</v>
      </c>
      <c r="B839" s="35"/>
      <c r="C839" s="35"/>
      <c r="D839" s="35"/>
      <c r="E839" s="35"/>
      <c r="F839" s="127"/>
      <c r="G839" s="134" t="s">
        <v>486</v>
      </c>
      <c r="H839" s="107" t="s">
        <v>230</v>
      </c>
      <c r="I839" s="32" t="s">
        <v>115</v>
      </c>
      <c r="J839" s="107"/>
      <c r="K839" s="32"/>
      <c r="L839" s="33">
        <f>L840</f>
        <v>1286.9000000000001</v>
      </c>
      <c r="M839" s="33">
        <f>M840</f>
        <v>1286.9000000000001</v>
      </c>
    </row>
    <row r="840" spans="1:13">
      <c r="A840" s="40" t="s">
        <v>116</v>
      </c>
      <c r="B840" s="75"/>
      <c r="C840" s="75"/>
      <c r="D840" s="75"/>
      <c r="E840" s="75"/>
      <c r="F840" s="121"/>
      <c r="G840" s="134" t="s">
        <v>486</v>
      </c>
      <c r="H840" s="107" t="s">
        <v>230</v>
      </c>
      <c r="I840" s="32" t="s">
        <v>117</v>
      </c>
      <c r="J840" s="107"/>
      <c r="K840" s="32"/>
      <c r="L840" s="33">
        <f>L842</f>
        <v>1286.9000000000001</v>
      </c>
      <c r="M840" s="33">
        <f>M842</f>
        <v>1286.9000000000001</v>
      </c>
    </row>
    <row r="841" spans="1:13">
      <c r="A841" s="44" t="s">
        <v>118</v>
      </c>
      <c r="B841" s="75"/>
      <c r="C841" s="75"/>
      <c r="D841" s="75"/>
      <c r="E841" s="75"/>
      <c r="F841" s="121"/>
      <c r="G841" s="116"/>
      <c r="H841" s="122"/>
      <c r="I841" s="41"/>
      <c r="J841" s="122"/>
      <c r="K841" s="41"/>
      <c r="L841" s="42"/>
      <c r="M841" s="42"/>
    </row>
    <row r="842" spans="1:13">
      <c r="A842" s="44" t="s">
        <v>119</v>
      </c>
      <c r="B842" s="75"/>
      <c r="C842" s="75"/>
      <c r="D842" s="75"/>
      <c r="E842" s="75"/>
      <c r="F842" s="121"/>
      <c r="G842" s="59" t="s">
        <v>486</v>
      </c>
      <c r="H842" s="128" t="s">
        <v>230</v>
      </c>
      <c r="I842" s="37" t="s">
        <v>120</v>
      </c>
      <c r="J842" s="128"/>
      <c r="K842" s="37"/>
      <c r="L842" s="38">
        <f>L843</f>
        <v>1286.9000000000001</v>
      </c>
      <c r="M842" s="38">
        <f>M843</f>
        <v>1286.9000000000001</v>
      </c>
    </row>
    <row r="843" spans="1:13">
      <c r="A843" s="44" t="s">
        <v>165</v>
      </c>
      <c r="B843" s="75"/>
      <c r="C843" s="75"/>
      <c r="D843" s="75"/>
      <c r="E843" s="75"/>
      <c r="F843" s="121"/>
      <c r="G843" s="59" t="s">
        <v>486</v>
      </c>
      <c r="H843" s="128" t="s">
        <v>230</v>
      </c>
      <c r="I843" s="37" t="s">
        <v>120</v>
      </c>
      <c r="J843" s="128" t="s">
        <v>231</v>
      </c>
      <c r="K843" s="37" t="s">
        <v>142</v>
      </c>
      <c r="L843" s="38">
        <v>1286.9000000000001</v>
      </c>
      <c r="M843" s="38">
        <v>1286.9000000000001</v>
      </c>
    </row>
    <row r="844" spans="1:13">
      <c r="A844" s="40" t="s">
        <v>232</v>
      </c>
      <c r="B844" s="75"/>
      <c r="C844" s="75"/>
      <c r="D844" s="75"/>
      <c r="E844" s="75"/>
      <c r="F844" s="121"/>
      <c r="G844" s="116"/>
      <c r="H844" s="122"/>
      <c r="I844" s="41"/>
      <c r="J844" s="122"/>
      <c r="K844" s="41"/>
      <c r="L844" s="42"/>
      <c r="M844" s="42"/>
    </row>
    <row r="845" spans="1:13">
      <c r="A845" s="40" t="s">
        <v>233</v>
      </c>
      <c r="B845" s="75"/>
      <c r="C845" s="75"/>
      <c r="D845" s="75"/>
      <c r="E845" s="75"/>
      <c r="F845" s="121"/>
      <c r="G845" s="134" t="s">
        <v>486</v>
      </c>
      <c r="H845" s="122" t="s">
        <v>234</v>
      </c>
      <c r="I845" s="41"/>
      <c r="J845" s="122"/>
      <c r="K845" s="41"/>
      <c r="L845" s="42">
        <f>L847+L855</f>
        <v>1686.5</v>
      </c>
      <c r="M845" s="42">
        <f>M847+M855</f>
        <v>1686.5</v>
      </c>
    </row>
    <row r="846" spans="1:13">
      <c r="A846" s="40" t="s">
        <v>235</v>
      </c>
      <c r="B846" s="75"/>
      <c r="C846" s="75"/>
      <c r="D846" s="75"/>
      <c r="E846" s="75"/>
      <c r="F846" s="121"/>
      <c r="G846" s="116"/>
      <c r="H846" s="122"/>
      <c r="I846" s="41"/>
      <c r="J846" s="122"/>
      <c r="K846" s="41"/>
      <c r="L846" s="42"/>
      <c r="M846" s="42"/>
    </row>
    <row r="847" spans="1:13">
      <c r="A847" s="40" t="s">
        <v>175</v>
      </c>
      <c r="B847" s="35"/>
      <c r="C847" s="35"/>
      <c r="D847" s="35"/>
      <c r="E847" s="35"/>
      <c r="F847" s="127"/>
      <c r="G847" s="134" t="s">
        <v>486</v>
      </c>
      <c r="H847" s="107" t="s">
        <v>236</v>
      </c>
      <c r="I847" s="32"/>
      <c r="J847" s="107"/>
      <c r="K847" s="32"/>
      <c r="L847" s="33">
        <f>L849</f>
        <v>181.1</v>
      </c>
      <c r="M847" s="33">
        <f>M849</f>
        <v>181.1</v>
      </c>
    </row>
    <row r="848" spans="1:13">
      <c r="A848" s="40" t="s">
        <v>179</v>
      </c>
      <c r="B848" s="75"/>
      <c r="C848" s="75"/>
      <c r="D848" s="75"/>
      <c r="E848" s="75"/>
      <c r="F848" s="121"/>
      <c r="G848" s="116"/>
      <c r="H848" s="122"/>
      <c r="I848" s="41"/>
      <c r="J848" s="122"/>
      <c r="K848" s="41"/>
      <c r="L848" s="42"/>
      <c r="M848" s="42"/>
    </row>
    <row r="849" spans="1:13">
      <c r="A849" s="40" t="s">
        <v>180</v>
      </c>
      <c r="B849" s="75"/>
      <c r="C849" s="75"/>
      <c r="D849" s="75"/>
      <c r="E849" s="75"/>
      <c r="F849" s="121"/>
      <c r="G849" s="134" t="s">
        <v>486</v>
      </c>
      <c r="H849" s="122" t="s">
        <v>236</v>
      </c>
      <c r="I849" s="41" t="s">
        <v>181</v>
      </c>
      <c r="J849" s="122"/>
      <c r="K849" s="41"/>
      <c r="L849" s="42">
        <f t="shared" ref="L849:M851" si="12">L850</f>
        <v>181.1</v>
      </c>
      <c r="M849" s="42">
        <f t="shared" si="12"/>
        <v>181.1</v>
      </c>
    </row>
    <row r="850" spans="1:13">
      <c r="A850" s="40" t="s">
        <v>182</v>
      </c>
      <c r="B850" s="4"/>
      <c r="C850" s="4"/>
      <c r="D850" s="4"/>
      <c r="E850" s="4"/>
      <c r="F850" s="10"/>
      <c r="G850" s="134" t="s">
        <v>486</v>
      </c>
      <c r="H850" s="122" t="s">
        <v>236</v>
      </c>
      <c r="I850" s="41" t="s">
        <v>183</v>
      </c>
      <c r="J850" s="122"/>
      <c r="K850" s="41"/>
      <c r="L850" s="42">
        <f t="shared" si="12"/>
        <v>181.1</v>
      </c>
      <c r="M850" s="42">
        <f t="shared" si="12"/>
        <v>181.1</v>
      </c>
    </row>
    <row r="851" spans="1:13">
      <c r="A851" s="44" t="s">
        <v>184</v>
      </c>
      <c r="B851" s="4"/>
      <c r="C851" s="4"/>
      <c r="D851" s="4"/>
      <c r="E851" s="4"/>
      <c r="F851" s="10"/>
      <c r="G851" s="59" t="s">
        <v>486</v>
      </c>
      <c r="H851" s="124" t="s">
        <v>236</v>
      </c>
      <c r="I851" s="27" t="s">
        <v>185</v>
      </c>
      <c r="J851" s="124"/>
      <c r="K851" s="27"/>
      <c r="L851" s="28">
        <f t="shared" si="12"/>
        <v>181.1</v>
      </c>
      <c r="M851" s="28">
        <f t="shared" si="12"/>
        <v>181.1</v>
      </c>
    </row>
    <row r="852" spans="1:13">
      <c r="A852" s="44" t="s">
        <v>237</v>
      </c>
      <c r="B852" s="4"/>
      <c r="C852" s="4"/>
      <c r="D852" s="4"/>
      <c r="E852" s="4"/>
      <c r="F852" s="10"/>
      <c r="G852" s="59" t="s">
        <v>486</v>
      </c>
      <c r="H852" s="124" t="s">
        <v>236</v>
      </c>
      <c r="I852" s="27" t="s">
        <v>185</v>
      </c>
      <c r="J852" s="124" t="s">
        <v>238</v>
      </c>
      <c r="K852" s="27" t="s">
        <v>239</v>
      </c>
      <c r="L852" s="28">
        <v>181.1</v>
      </c>
      <c r="M852" s="28">
        <v>181.1</v>
      </c>
    </row>
    <row r="853" spans="1:13">
      <c r="A853" s="40" t="s">
        <v>187</v>
      </c>
      <c r="B853" s="4"/>
      <c r="C853" s="4"/>
      <c r="D853" s="4"/>
      <c r="E853" s="4"/>
      <c r="F853" s="10"/>
      <c r="G853" s="116"/>
      <c r="H853" s="122"/>
      <c r="I853" s="41"/>
      <c r="J853" s="122"/>
      <c r="K853" s="41"/>
      <c r="L853" s="42"/>
      <c r="M853" s="42"/>
    </row>
    <row r="854" spans="1:13">
      <c r="A854" s="40" t="s">
        <v>188</v>
      </c>
      <c r="B854" s="4"/>
      <c r="C854" s="4"/>
      <c r="D854" s="4"/>
      <c r="E854" s="4"/>
      <c r="F854" s="10"/>
      <c r="G854" s="116"/>
      <c r="H854" s="122"/>
      <c r="I854" s="41"/>
      <c r="J854" s="122"/>
      <c r="K854" s="41"/>
      <c r="L854" s="42"/>
      <c r="M854" s="42"/>
    </row>
    <row r="855" spans="1:13">
      <c r="A855" s="40" t="s">
        <v>240</v>
      </c>
      <c r="B855" s="35"/>
      <c r="C855" s="35"/>
      <c r="D855" s="35"/>
      <c r="E855" s="35"/>
      <c r="F855" s="127"/>
      <c r="G855" s="134" t="s">
        <v>486</v>
      </c>
      <c r="H855" s="107" t="s">
        <v>241</v>
      </c>
      <c r="I855" s="32"/>
      <c r="J855" s="107"/>
      <c r="K855" s="41"/>
      <c r="L855" s="42">
        <f>L857+L861</f>
        <v>1505.4</v>
      </c>
      <c r="M855" s="42">
        <f>M857+M861</f>
        <v>1505.4</v>
      </c>
    </row>
    <row r="856" spans="1:13">
      <c r="A856" s="40" t="s">
        <v>179</v>
      </c>
      <c r="B856" s="35"/>
      <c r="C856" s="35"/>
      <c r="D856" s="35"/>
      <c r="E856" s="35"/>
      <c r="F856" s="127"/>
      <c r="G856" s="116"/>
      <c r="H856" s="107"/>
      <c r="I856" s="32"/>
      <c r="J856" s="107"/>
      <c r="K856" s="41"/>
      <c r="L856" s="42"/>
      <c r="M856" s="42"/>
    </row>
    <row r="857" spans="1:13">
      <c r="A857" s="40" t="s">
        <v>180</v>
      </c>
      <c r="B857" s="35"/>
      <c r="C857" s="35"/>
      <c r="D857" s="35"/>
      <c r="E857" s="35"/>
      <c r="F857" s="127"/>
      <c r="G857" s="134" t="s">
        <v>486</v>
      </c>
      <c r="H857" s="107" t="s">
        <v>241</v>
      </c>
      <c r="I857" s="32" t="s">
        <v>181</v>
      </c>
      <c r="J857" s="122"/>
      <c r="K857" s="41"/>
      <c r="L857" s="42">
        <f t="shared" ref="L857:M859" si="13">L858</f>
        <v>1180.4000000000001</v>
      </c>
      <c r="M857" s="42">
        <f t="shared" si="13"/>
        <v>1180.4000000000001</v>
      </c>
    </row>
    <row r="858" spans="1:13">
      <c r="A858" s="40" t="s">
        <v>192</v>
      </c>
      <c r="B858" s="35"/>
      <c r="C858" s="35"/>
      <c r="D858" s="35"/>
      <c r="E858" s="35"/>
      <c r="F858" s="127"/>
      <c r="G858" s="134" t="s">
        <v>486</v>
      </c>
      <c r="H858" s="107" t="s">
        <v>241</v>
      </c>
      <c r="I858" s="32" t="s">
        <v>193</v>
      </c>
      <c r="J858" s="122"/>
      <c r="K858" s="41"/>
      <c r="L858" s="42">
        <f t="shared" si="13"/>
        <v>1180.4000000000001</v>
      </c>
      <c r="M858" s="42">
        <f t="shared" si="13"/>
        <v>1180.4000000000001</v>
      </c>
    </row>
    <row r="859" spans="1:13">
      <c r="A859" s="44" t="s">
        <v>184</v>
      </c>
      <c r="B859" s="35"/>
      <c r="C859" s="35"/>
      <c r="D859" s="35"/>
      <c r="E859" s="35"/>
      <c r="F859" s="127"/>
      <c r="G859" s="59" t="s">
        <v>486</v>
      </c>
      <c r="H859" s="128" t="s">
        <v>241</v>
      </c>
      <c r="I859" s="37" t="s">
        <v>194</v>
      </c>
      <c r="J859" s="124"/>
      <c r="K859" s="27"/>
      <c r="L859" s="28">
        <f t="shared" si="13"/>
        <v>1180.4000000000001</v>
      </c>
      <c r="M859" s="28">
        <f t="shared" si="13"/>
        <v>1180.4000000000001</v>
      </c>
    </row>
    <row r="860" spans="1:13">
      <c r="A860" s="44" t="s">
        <v>237</v>
      </c>
      <c r="B860" s="35"/>
      <c r="C860" s="35"/>
      <c r="D860" s="35"/>
      <c r="E860" s="35"/>
      <c r="F860" s="127"/>
      <c r="G860" s="59" t="s">
        <v>486</v>
      </c>
      <c r="H860" s="128" t="s">
        <v>241</v>
      </c>
      <c r="I860" s="37" t="s">
        <v>194</v>
      </c>
      <c r="J860" s="124" t="s">
        <v>238</v>
      </c>
      <c r="K860" s="27" t="s">
        <v>239</v>
      </c>
      <c r="L860" s="28">
        <v>1180.4000000000001</v>
      </c>
      <c r="M860" s="28">
        <v>1180.4000000000001</v>
      </c>
    </row>
    <row r="861" spans="1:13">
      <c r="A861" s="40" t="s">
        <v>195</v>
      </c>
      <c r="B861" s="35"/>
      <c r="C861" s="35"/>
      <c r="D861" s="35"/>
      <c r="E861" s="35"/>
      <c r="F861" s="127"/>
      <c r="G861" s="134" t="s">
        <v>486</v>
      </c>
      <c r="H861" s="107" t="s">
        <v>241</v>
      </c>
      <c r="I861" s="32" t="s">
        <v>196</v>
      </c>
      <c r="J861" s="122"/>
      <c r="K861" s="41"/>
      <c r="L861" s="33">
        <f t="shared" ref="L861:M863" si="14">L862</f>
        <v>325</v>
      </c>
      <c r="M861" s="33">
        <f t="shared" si="14"/>
        <v>325</v>
      </c>
    </row>
    <row r="862" spans="1:13">
      <c r="A862" s="40" t="s">
        <v>197</v>
      </c>
      <c r="B862" s="4"/>
      <c r="C862" s="4"/>
      <c r="D862" s="4"/>
      <c r="E862" s="4"/>
      <c r="F862" s="10"/>
      <c r="G862" s="134" t="s">
        <v>486</v>
      </c>
      <c r="H862" s="107" t="s">
        <v>241</v>
      </c>
      <c r="I862" s="32" t="s">
        <v>198</v>
      </c>
      <c r="J862" s="122"/>
      <c r="K862" s="41"/>
      <c r="L862" s="33">
        <f t="shared" si="14"/>
        <v>325</v>
      </c>
      <c r="M862" s="33">
        <f t="shared" si="14"/>
        <v>325</v>
      </c>
    </row>
    <row r="863" spans="1:13">
      <c r="A863" s="44" t="s">
        <v>199</v>
      </c>
      <c r="B863" s="4"/>
      <c r="C863" s="4"/>
      <c r="D863" s="4"/>
      <c r="E863" s="4"/>
      <c r="F863" s="10"/>
      <c r="G863" s="59" t="s">
        <v>486</v>
      </c>
      <c r="H863" s="128" t="s">
        <v>241</v>
      </c>
      <c r="I863" s="27" t="s">
        <v>200</v>
      </c>
      <c r="J863" s="124"/>
      <c r="K863" s="27"/>
      <c r="L863" s="28">
        <f t="shared" si="14"/>
        <v>325</v>
      </c>
      <c r="M863" s="28">
        <f t="shared" si="14"/>
        <v>325</v>
      </c>
    </row>
    <row r="864" spans="1:13">
      <c r="A864" s="44" t="s">
        <v>237</v>
      </c>
      <c r="B864" s="4"/>
      <c r="C864" s="4"/>
      <c r="D864" s="4"/>
      <c r="E864" s="4"/>
      <c r="F864" s="10"/>
      <c r="G864" s="59" t="s">
        <v>486</v>
      </c>
      <c r="H864" s="128" t="s">
        <v>241</v>
      </c>
      <c r="I864" s="27" t="s">
        <v>200</v>
      </c>
      <c r="J864" s="124" t="s">
        <v>238</v>
      </c>
      <c r="K864" s="27" t="s">
        <v>239</v>
      </c>
      <c r="L864" s="28">
        <v>325</v>
      </c>
      <c r="M864" s="28">
        <v>325</v>
      </c>
    </row>
    <row r="865" spans="1:13">
      <c r="G865" s="116"/>
      <c r="I865" s="116"/>
      <c r="K865" s="116"/>
      <c r="L865" s="116"/>
      <c r="M865" s="116"/>
    </row>
    <row r="866" spans="1:13">
      <c r="A866" s="40" t="s">
        <v>487</v>
      </c>
      <c r="B866" s="75"/>
      <c r="C866" s="75"/>
      <c r="D866" s="75"/>
      <c r="E866" s="75"/>
      <c r="F866" s="121"/>
      <c r="G866" s="134" t="s">
        <v>488</v>
      </c>
      <c r="I866" s="116"/>
      <c r="K866" s="116"/>
      <c r="L866" s="130">
        <f>L870+L1041+L1047+L1060+L1106+L1114+L1128+L1134+L1139</f>
        <v>17978.300000000003</v>
      </c>
      <c r="M866" s="130">
        <f>M870+M1041+M1047+M1060+M1106+M1114+M1128+M1134+M1139</f>
        <v>17110.7</v>
      </c>
    </row>
    <row r="867" spans="1:13">
      <c r="A867" s="40"/>
      <c r="B867" s="75"/>
      <c r="C867" s="75"/>
      <c r="D867" s="75"/>
      <c r="E867" s="75"/>
      <c r="F867" s="121"/>
      <c r="G867" s="134"/>
      <c r="I867" s="116"/>
      <c r="K867" s="116"/>
      <c r="L867" s="116"/>
      <c r="M867" s="116"/>
    </row>
    <row r="868" spans="1:13">
      <c r="A868" s="40" t="s">
        <v>201</v>
      </c>
      <c r="B868" s="75"/>
      <c r="C868" s="75"/>
      <c r="D868" s="75"/>
      <c r="E868" s="75"/>
      <c r="F868" s="121"/>
      <c r="G868" s="134"/>
      <c r="I868" s="116"/>
      <c r="K868" s="116"/>
      <c r="L868" s="116"/>
      <c r="M868" s="116"/>
    </row>
    <row r="869" spans="1:13">
      <c r="A869" s="40" t="s">
        <v>489</v>
      </c>
      <c r="B869" s="75"/>
      <c r="C869" s="75"/>
      <c r="D869" s="75"/>
      <c r="E869" s="75"/>
      <c r="F869" s="121"/>
      <c r="G869" s="134"/>
      <c r="I869" s="116"/>
      <c r="K869" s="116"/>
      <c r="L869" s="116"/>
      <c r="M869" s="116"/>
    </row>
    <row r="870" spans="1:13">
      <c r="A870" s="40" t="s">
        <v>358</v>
      </c>
      <c r="B870" s="75"/>
      <c r="C870" s="75"/>
      <c r="D870" s="75"/>
      <c r="E870" s="75"/>
      <c r="F870" s="121"/>
      <c r="G870" s="134" t="s">
        <v>488</v>
      </c>
      <c r="H870" s="122" t="s">
        <v>359</v>
      </c>
      <c r="I870" s="116"/>
      <c r="K870" s="116"/>
      <c r="L870" s="130">
        <f>L871+L878+L978+L984+L991+L998+L1006+L1010+L1016+L1022+L1028+L1034</f>
        <v>8402.6</v>
      </c>
      <c r="M870" s="130">
        <f>M871+M878+M978+M984+M991+M998+M1006+M1010+M1016+M1022+M1028+M1034</f>
        <v>7535</v>
      </c>
    </row>
    <row r="871" spans="1:13">
      <c r="A871" s="40" t="s">
        <v>360</v>
      </c>
      <c r="B871" s="75"/>
      <c r="C871" s="75"/>
      <c r="D871" s="75"/>
      <c r="E871" s="75"/>
      <c r="F871" s="121"/>
      <c r="G871" s="134" t="s">
        <v>488</v>
      </c>
      <c r="H871" s="122" t="s">
        <v>361</v>
      </c>
      <c r="I871" s="41"/>
      <c r="J871" s="133"/>
      <c r="K871" s="41"/>
      <c r="L871" s="42">
        <f>L873</f>
        <v>521</v>
      </c>
      <c r="M871" s="42">
        <f>M873</f>
        <v>521</v>
      </c>
    </row>
    <row r="872" spans="1:13">
      <c r="A872" s="40" t="s">
        <v>280</v>
      </c>
      <c r="B872" s="75"/>
      <c r="C872" s="75"/>
      <c r="D872" s="75"/>
      <c r="E872" s="75"/>
      <c r="F872" s="121"/>
      <c r="G872" s="116"/>
      <c r="H872" s="124"/>
      <c r="I872" s="27"/>
      <c r="J872" s="135"/>
      <c r="K872" s="27"/>
      <c r="L872" s="28"/>
      <c r="M872" s="28"/>
    </row>
    <row r="873" spans="1:13">
      <c r="A873" s="40" t="s">
        <v>281</v>
      </c>
      <c r="B873" s="75"/>
      <c r="C873" s="75"/>
      <c r="D873" s="75"/>
      <c r="E873" s="75"/>
      <c r="F873" s="121"/>
      <c r="G873" s="134" t="s">
        <v>488</v>
      </c>
      <c r="H873" s="122" t="s">
        <v>362</v>
      </c>
      <c r="I873" s="41" t="s">
        <v>181</v>
      </c>
      <c r="J873" s="133"/>
      <c r="K873" s="41"/>
      <c r="L873" s="42">
        <f t="shared" ref="L873:M875" si="15">L874</f>
        <v>521</v>
      </c>
      <c r="M873" s="42">
        <f t="shared" si="15"/>
        <v>521</v>
      </c>
    </row>
    <row r="874" spans="1:13">
      <c r="A874" s="40" t="s">
        <v>182</v>
      </c>
      <c r="B874" s="4"/>
      <c r="C874" s="4"/>
      <c r="D874" s="4"/>
      <c r="E874" s="4"/>
      <c r="F874" s="10"/>
      <c r="G874" s="134" t="s">
        <v>488</v>
      </c>
      <c r="H874" s="122" t="s">
        <v>362</v>
      </c>
      <c r="I874" s="41" t="s">
        <v>183</v>
      </c>
      <c r="J874" s="133"/>
      <c r="K874" s="41"/>
      <c r="L874" s="42">
        <f t="shared" si="15"/>
        <v>521</v>
      </c>
      <c r="M874" s="42">
        <f t="shared" si="15"/>
        <v>521</v>
      </c>
    </row>
    <row r="875" spans="1:13">
      <c r="A875" s="44" t="s">
        <v>184</v>
      </c>
      <c r="B875" s="4"/>
      <c r="C875" s="4"/>
      <c r="D875" s="4"/>
      <c r="E875" s="4"/>
      <c r="F875" s="10"/>
      <c r="G875" s="59" t="s">
        <v>488</v>
      </c>
      <c r="H875" s="124" t="s">
        <v>362</v>
      </c>
      <c r="I875" s="27" t="s">
        <v>185</v>
      </c>
      <c r="J875" s="136"/>
      <c r="K875" s="27"/>
      <c r="L875" s="28">
        <f t="shared" si="15"/>
        <v>521</v>
      </c>
      <c r="M875" s="28">
        <f t="shared" si="15"/>
        <v>521</v>
      </c>
    </row>
    <row r="876" spans="1:13">
      <c r="A876" s="24" t="s">
        <v>363</v>
      </c>
      <c r="B876" s="4"/>
      <c r="C876" s="4"/>
      <c r="D876" s="4"/>
      <c r="E876" s="4"/>
      <c r="F876" s="10"/>
      <c r="G876" s="59" t="s">
        <v>488</v>
      </c>
      <c r="H876" s="124" t="s">
        <v>362</v>
      </c>
      <c r="I876" s="27" t="s">
        <v>185</v>
      </c>
      <c r="J876" s="136" t="s">
        <v>123</v>
      </c>
      <c r="K876" s="27" t="s">
        <v>142</v>
      </c>
      <c r="L876" s="28">
        <v>521</v>
      </c>
      <c r="M876" s="28">
        <v>521</v>
      </c>
    </row>
    <row r="877" spans="1:13">
      <c r="A877" s="40" t="s">
        <v>364</v>
      </c>
      <c r="B877" s="4"/>
      <c r="C877" s="4"/>
      <c r="D877" s="4"/>
      <c r="E877" s="4"/>
      <c r="F877" s="10"/>
      <c r="G877" s="116"/>
      <c r="H877" s="122"/>
      <c r="I877" s="41"/>
      <c r="J877" s="133"/>
      <c r="K877" s="41"/>
      <c r="L877" s="42"/>
      <c r="M877" s="42"/>
    </row>
    <row r="878" spans="1:13">
      <c r="A878" s="40" t="s">
        <v>365</v>
      </c>
      <c r="B878" s="4"/>
      <c r="C878" s="4"/>
      <c r="D878" s="4"/>
      <c r="E878" s="4"/>
      <c r="F878" s="10"/>
      <c r="G878" s="134" t="s">
        <v>488</v>
      </c>
      <c r="H878" s="122" t="s">
        <v>366</v>
      </c>
      <c r="I878" s="41"/>
      <c r="J878" s="133"/>
      <c r="K878" s="41"/>
      <c r="L878" s="42">
        <f>L879+L894+L899+L904+L909+L915+L923++L936+L949+L961</f>
        <v>4470</v>
      </c>
      <c r="M878" s="42">
        <f>M879+M894+M899+M904+M909+M915+M923++M936+M949+M961</f>
        <v>3596.4</v>
      </c>
    </row>
    <row r="879" spans="1:13">
      <c r="A879" s="40" t="s">
        <v>367</v>
      </c>
      <c r="B879" s="3"/>
      <c r="C879" s="3"/>
      <c r="D879" s="3"/>
      <c r="E879" s="3"/>
      <c r="F879" s="106"/>
      <c r="G879" s="134" t="s">
        <v>488</v>
      </c>
      <c r="H879" s="122" t="s">
        <v>368</v>
      </c>
      <c r="I879" s="41"/>
      <c r="J879" s="122"/>
      <c r="K879" s="41"/>
      <c r="L879" s="42">
        <f>L881+L887</f>
        <v>2193.9</v>
      </c>
      <c r="M879" s="42">
        <f>M881+M887</f>
        <v>1323.9</v>
      </c>
    </row>
    <row r="880" spans="1:13">
      <c r="A880" s="40" t="s">
        <v>280</v>
      </c>
      <c r="B880" s="35"/>
      <c r="C880" s="35"/>
      <c r="D880" s="35"/>
      <c r="E880" s="35"/>
      <c r="F880" s="127"/>
      <c r="G880" s="116"/>
      <c r="H880" s="122"/>
      <c r="I880" s="41"/>
      <c r="J880" s="122"/>
      <c r="K880" s="41"/>
      <c r="L880" s="42"/>
      <c r="M880" s="42"/>
    </row>
    <row r="881" spans="1:13">
      <c r="A881" s="40" t="s">
        <v>281</v>
      </c>
      <c r="B881" s="35"/>
      <c r="C881" s="35"/>
      <c r="D881" s="35"/>
      <c r="E881" s="35"/>
      <c r="F881" s="127"/>
      <c r="G881" s="134" t="s">
        <v>488</v>
      </c>
      <c r="H881" s="122" t="s">
        <v>368</v>
      </c>
      <c r="I881" s="41" t="s">
        <v>181</v>
      </c>
      <c r="J881" s="122"/>
      <c r="K881" s="41"/>
      <c r="L881" s="42">
        <f>L882</f>
        <v>1628.9</v>
      </c>
      <c r="M881" s="42">
        <f>M882</f>
        <v>758.90000000000009</v>
      </c>
    </row>
    <row r="882" spans="1:13">
      <c r="A882" s="40" t="s">
        <v>182</v>
      </c>
      <c r="B882" s="35"/>
      <c r="C882" s="35"/>
      <c r="D882" s="35"/>
      <c r="E882" s="35"/>
      <c r="F882" s="127"/>
      <c r="G882" s="134" t="s">
        <v>488</v>
      </c>
      <c r="H882" s="122" t="s">
        <v>368</v>
      </c>
      <c r="I882" s="41" t="s">
        <v>183</v>
      </c>
      <c r="J882" s="122"/>
      <c r="K882" s="41"/>
      <c r="L882" s="42">
        <f>L884</f>
        <v>1628.9</v>
      </c>
      <c r="M882" s="42">
        <f>M884</f>
        <v>758.90000000000009</v>
      </c>
    </row>
    <row r="883" spans="1:13">
      <c r="A883" s="30" t="s">
        <v>369</v>
      </c>
      <c r="B883" s="35"/>
      <c r="C883" s="35"/>
      <c r="D883" s="35"/>
      <c r="E883" s="35"/>
      <c r="F883" s="127"/>
      <c r="G883" s="116"/>
      <c r="H883" s="122"/>
      <c r="I883" s="41"/>
      <c r="J883" s="122"/>
      <c r="K883" s="41"/>
      <c r="L883" s="42"/>
      <c r="M883" s="42"/>
    </row>
    <row r="884" spans="1:13">
      <c r="A884" s="30" t="s">
        <v>370</v>
      </c>
      <c r="B884" s="35"/>
      <c r="C884" s="35"/>
      <c r="D884" s="35"/>
      <c r="E884" s="35"/>
      <c r="F884" s="127"/>
      <c r="G884" s="59" t="s">
        <v>488</v>
      </c>
      <c r="H884" s="124" t="s">
        <v>368</v>
      </c>
      <c r="I884" s="27" t="s">
        <v>183</v>
      </c>
      <c r="J884" s="124" t="s">
        <v>123</v>
      </c>
      <c r="K884" s="27" t="s">
        <v>239</v>
      </c>
      <c r="L884" s="28">
        <f>L885+L886</f>
        <v>1628.9</v>
      </c>
      <c r="M884" s="28">
        <f>M885+M886</f>
        <v>758.90000000000009</v>
      </c>
    </row>
    <row r="885" spans="1:13">
      <c r="A885" s="44" t="s">
        <v>184</v>
      </c>
      <c r="B885" s="35"/>
      <c r="C885" s="35"/>
      <c r="D885" s="35"/>
      <c r="E885" s="35"/>
      <c r="F885" s="127"/>
      <c r="G885" s="59" t="s">
        <v>488</v>
      </c>
      <c r="H885" s="124" t="s">
        <v>368</v>
      </c>
      <c r="I885" s="27" t="s">
        <v>185</v>
      </c>
      <c r="J885" s="124" t="s">
        <v>123</v>
      </c>
      <c r="K885" s="27" t="s">
        <v>239</v>
      </c>
      <c r="L885" s="28">
        <f>3328.9-1730</f>
        <v>1598.9</v>
      </c>
      <c r="M885" s="28">
        <f>2728.9-2000</f>
        <v>728.90000000000009</v>
      </c>
    </row>
    <row r="886" spans="1:13">
      <c r="A886" s="44" t="s">
        <v>283</v>
      </c>
      <c r="B886" s="35"/>
      <c r="C886" s="35"/>
      <c r="D886" s="35"/>
      <c r="E886" s="35"/>
      <c r="F886" s="127"/>
      <c r="G886" s="59" t="s">
        <v>488</v>
      </c>
      <c r="H886" s="124" t="s">
        <v>368</v>
      </c>
      <c r="I886" s="27" t="s">
        <v>284</v>
      </c>
      <c r="J886" s="124" t="s">
        <v>123</v>
      </c>
      <c r="K886" s="27" t="s">
        <v>239</v>
      </c>
      <c r="L886" s="28">
        <v>30</v>
      </c>
      <c r="M886" s="28">
        <v>30</v>
      </c>
    </row>
    <row r="887" spans="1:13">
      <c r="A887" s="40" t="s">
        <v>285</v>
      </c>
      <c r="B887" s="35"/>
      <c r="C887" s="35"/>
      <c r="D887" s="35"/>
      <c r="E887" s="35"/>
      <c r="F887" s="127"/>
      <c r="G887" s="134" t="s">
        <v>488</v>
      </c>
      <c r="H887" s="122" t="s">
        <v>368</v>
      </c>
      <c r="I887" s="41" t="s">
        <v>196</v>
      </c>
      <c r="J887" s="122"/>
      <c r="K887" s="41"/>
      <c r="L887" s="42">
        <f>L888</f>
        <v>565</v>
      </c>
      <c r="M887" s="42">
        <f>M888</f>
        <v>565</v>
      </c>
    </row>
    <row r="888" spans="1:13">
      <c r="A888" s="40" t="s">
        <v>197</v>
      </c>
      <c r="B888" s="35"/>
      <c r="C888" s="35"/>
      <c r="D888" s="35"/>
      <c r="E888" s="35"/>
      <c r="F888" s="127"/>
      <c r="G888" s="134" t="s">
        <v>488</v>
      </c>
      <c r="H888" s="122" t="s">
        <v>368</v>
      </c>
      <c r="I888" s="41" t="s">
        <v>198</v>
      </c>
      <c r="J888" s="122"/>
      <c r="K888" s="41"/>
      <c r="L888" s="42">
        <f>L890+L891</f>
        <v>565</v>
      </c>
      <c r="M888" s="42">
        <f>M890+M891</f>
        <v>565</v>
      </c>
    </row>
    <row r="889" spans="1:13">
      <c r="A889" s="44" t="s">
        <v>286</v>
      </c>
      <c r="B889" s="35"/>
      <c r="C889" s="35"/>
      <c r="D889" s="35"/>
      <c r="E889" s="35"/>
      <c r="F889" s="127"/>
      <c r="G889" s="59" t="s">
        <v>488</v>
      </c>
      <c r="H889" s="124" t="s">
        <v>368</v>
      </c>
      <c r="I889" s="27" t="s">
        <v>287</v>
      </c>
      <c r="J889" s="124"/>
      <c r="K889" s="27"/>
      <c r="L889" s="28"/>
      <c r="M889" s="28"/>
    </row>
    <row r="890" spans="1:13">
      <c r="A890" s="44" t="s">
        <v>371</v>
      </c>
      <c r="B890" s="35"/>
      <c r="C890" s="35"/>
      <c r="D890" s="35"/>
      <c r="E890" s="35"/>
      <c r="F890" s="127"/>
      <c r="G890" s="59" t="s">
        <v>488</v>
      </c>
      <c r="H890" s="124" t="s">
        <v>368</v>
      </c>
      <c r="I890" s="27" t="s">
        <v>372</v>
      </c>
      <c r="J890" s="124"/>
      <c r="K890" s="27"/>
      <c r="L890" s="28"/>
      <c r="M890" s="28"/>
    </row>
    <row r="891" spans="1:13">
      <c r="A891" s="44" t="s">
        <v>199</v>
      </c>
      <c r="B891" s="35"/>
      <c r="C891" s="35"/>
      <c r="D891" s="35"/>
      <c r="E891" s="35"/>
      <c r="F891" s="127"/>
      <c r="G891" s="59" t="s">
        <v>488</v>
      </c>
      <c r="H891" s="124" t="s">
        <v>368</v>
      </c>
      <c r="I891" s="27" t="s">
        <v>200</v>
      </c>
      <c r="J891" s="124"/>
      <c r="K891" s="27"/>
      <c r="L891" s="28">
        <f>L893</f>
        <v>565</v>
      </c>
      <c r="M891" s="28">
        <f>M893</f>
        <v>565</v>
      </c>
    </row>
    <row r="892" spans="1:13">
      <c r="A892" s="30" t="s">
        <v>369</v>
      </c>
      <c r="B892" s="35"/>
      <c r="C892" s="35"/>
      <c r="D892" s="35"/>
      <c r="E892" s="35"/>
      <c r="F892" s="127"/>
      <c r="G892" s="116"/>
      <c r="H892" s="124"/>
      <c r="I892" s="27"/>
      <c r="J892" s="124"/>
      <c r="K892" s="27"/>
      <c r="L892" s="28"/>
      <c r="M892" s="28"/>
    </row>
    <row r="893" spans="1:13">
      <c r="A893" s="30" t="s">
        <v>370</v>
      </c>
      <c r="B893" s="35"/>
      <c r="C893" s="35"/>
      <c r="D893" s="35"/>
      <c r="E893" s="35"/>
      <c r="F893" s="127"/>
      <c r="G893" s="59" t="s">
        <v>488</v>
      </c>
      <c r="H893" s="124" t="s">
        <v>368</v>
      </c>
      <c r="I893" s="27" t="s">
        <v>200</v>
      </c>
      <c r="J893" s="124" t="s">
        <v>123</v>
      </c>
      <c r="K893" s="27" t="s">
        <v>239</v>
      </c>
      <c r="L893" s="28">
        <f>1065-500</f>
        <v>565</v>
      </c>
      <c r="M893" s="28">
        <f>1065-500</f>
        <v>565</v>
      </c>
    </row>
    <row r="894" spans="1:13">
      <c r="A894" s="40" t="s">
        <v>285</v>
      </c>
      <c r="B894" s="75"/>
      <c r="C894" s="75"/>
      <c r="D894" s="75"/>
      <c r="E894" s="75"/>
      <c r="F894" s="121"/>
      <c r="G894" s="134" t="s">
        <v>488</v>
      </c>
      <c r="H894" s="41" t="s">
        <v>474</v>
      </c>
      <c r="I894" s="41" t="s">
        <v>458</v>
      </c>
      <c r="J894" s="41"/>
      <c r="K894" s="41"/>
      <c r="L894" s="77">
        <f>L895</f>
        <v>3.6</v>
      </c>
      <c r="M894" s="28"/>
    </row>
    <row r="895" spans="1:13">
      <c r="A895" s="40" t="s">
        <v>197</v>
      </c>
      <c r="B895" s="75"/>
      <c r="C895" s="75"/>
      <c r="D895" s="75"/>
      <c r="E895" s="75"/>
      <c r="F895" s="121"/>
      <c r="G895" s="134" t="s">
        <v>488</v>
      </c>
      <c r="H895" s="41" t="s">
        <v>474</v>
      </c>
      <c r="I895" s="41" t="s">
        <v>459</v>
      </c>
      <c r="J895" s="41"/>
      <c r="K895" s="41"/>
      <c r="L895" s="77">
        <f>L896</f>
        <v>3.6</v>
      </c>
      <c r="M895" s="28"/>
    </row>
    <row r="896" spans="1:13">
      <c r="A896" s="44" t="s">
        <v>286</v>
      </c>
      <c r="B896" s="75"/>
      <c r="C896" s="75"/>
      <c r="D896" s="75"/>
      <c r="E896" s="75"/>
      <c r="F896" s="121"/>
      <c r="G896" s="59" t="s">
        <v>488</v>
      </c>
      <c r="H896" s="27" t="s">
        <v>474</v>
      </c>
      <c r="I896" s="27" t="s">
        <v>460</v>
      </c>
      <c r="J896" s="27"/>
      <c r="K896" s="27"/>
      <c r="L896" s="77">
        <f>L897</f>
        <v>3.6</v>
      </c>
      <c r="M896" s="28"/>
    </row>
    <row r="897" spans="1:13">
      <c r="A897" s="44" t="s">
        <v>199</v>
      </c>
      <c r="B897" s="75"/>
      <c r="C897" s="75"/>
      <c r="D897" s="75"/>
      <c r="E897" s="75"/>
      <c r="F897" s="121"/>
      <c r="G897" s="59" t="s">
        <v>488</v>
      </c>
      <c r="H897" s="27" t="s">
        <v>474</v>
      </c>
      <c r="I897" s="27" t="s">
        <v>461</v>
      </c>
      <c r="J897" s="27"/>
      <c r="K897" s="27"/>
      <c r="L897" s="79">
        <f>L898</f>
        <v>3.6</v>
      </c>
      <c r="M897" s="28"/>
    </row>
    <row r="898" spans="1:13">
      <c r="A898" s="30" t="s">
        <v>22</v>
      </c>
      <c r="B898" s="75"/>
      <c r="C898" s="75"/>
      <c r="D898" s="75"/>
      <c r="E898" s="75"/>
      <c r="F898" s="121"/>
      <c r="G898" s="59" t="s">
        <v>488</v>
      </c>
      <c r="H898" s="27" t="s">
        <v>474</v>
      </c>
      <c r="I898" s="27" t="s">
        <v>461</v>
      </c>
      <c r="J898" s="27" t="s">
        <v>123</v>
      </c>
      <c r="K898" s="27" t="s">
        <v>330</v>
      </c>
      <c r="L898" s="79">
        <v>3.6</v>
      </c>
      <c r="M898" s="28"/>
    </row>
    <row r="899" spans="1:13">
      <c r="A899" s="40" t="s">
        <v>373</v>
      </c>
      <c r="B899" s="35"/>
      <c r="C899" s="35"/>
      <c r="D899" s="35"/>
      <c r="E899" s="35"/>
      <c r="F899" s="127"/>
      <c r="G899" s="134" t="s">
        <v>488</v>
      </c>
      <c r="H899" s="122" t="s">
        <v>374</v>
      </c>
      <c r="I899" s="41"/>
      <c r="J899" s="122"/>
      <c r="K899" s="41"/>
      <c r="L899" s="42">
        <f t="shared" ref="L899:M901" si="16">L900</f>
        <v>100</v>
      </c>
      <c r="M899" s="42">
        <f t="shared" si="16"/>
        <v>100</v>
      </c>
    </row>
    <row r="900" spans="1:13">
      <c r="A900" s="40" t="s">
        <v>375</v>
      </c>
      <c r="B900" s="35"/>
      <c r="C900" s="35"/>
      <c r="D900" s="35"/>
      <c r="E900" s="35"/>
      <c r="F900" s="127"/>
      <c r="G900" s="134" t="s">
        <v>488</v>
      </c>
      <c r="H900" s="122" t="s">
        <v>374</v>
      </c>
      <c r="I900" s="32" t="s">
        <v>376</v>
      </c>
      <c r="J900" s="107" t="s">
        <v>123</v>
      </c>
      <c r="K900" s="41" t="s">
        <v>206</v>
      </c>
      <c r="L900" s="33">
        <f t="shared" si="16"/>
        <v>100</v>
      </c>
      <c r="M900" s="33">
        <f t="shared" si="16"/>
        <v>100</v>
      </c>
    </row>
    <row r="901" spans="1:13">
      <c r="A901" s="40" t="s">
        <v>377</v>
      </c>
      <c r="B901" s="4"/>
      <c r="C901" s="4"/>
      <c r="D901" s="4"/>
      <c r="E901" s="4"/>
      <c r="F901" s="10"/>
      <c r="G901" s="134" t="s">
        <v>488</v>
      </c>
      <c r="H901" s="122" t="s">
        <v>374</v>
      </c>
      <c r="I901" s="32" t="s">
        <v>378</v>
      </c>
      <c r="J901" s="107" t="s">
        <v>123</v>
      </c>
      <c r="K901" s="41" t="s">
        <v>206</v>
      </c>
      <c r="L901" s="33">
        <f t="shared" si="16"/>
        <v>100</v>
      </c>
      <c r="M901" s="33">
        <f t="shared" si="16"/>
        <v>100</v>
      </c>
    </row>
    <row r="902" spans="1:13">
      <c r="A902" s="30" t="s">
        <v>379</v>
      </c>
      <c r="B902" s="35"/>
      <c r="C902" s="35"/>
      <c r="D902" s="35"/>
      <c r="E902" s="35"/>
      <c r="F902" s="127"/>
      <c r="G902" s="59" t="s">
        <v>488</v>
      </c>
      <c r="H902" s="124" t="s">
        <v>374</v>
      </c>
      <c r="I902" s="37" t="s">
        <v>378</v>
      </c>
      <c r="J902" s="128" t="s">
        <v>123</v>
      </c>
      <c r="K902" s="27" t="s">
        <v>206</v>
      </c>
      <c r="L902" s="38">
        <v>100</v>
      </c>
      <c r="M902" s="38">
        <v>100</v>
      </c>
    </row>
    <row r="903" spans="1:13">
      <c r="A903" s="11" t="s">
        <v>380</v>
      </c>
      <c r="B903" s="4"/>
      <c r="C903" s="4"/>
      <c r="D903" s="4"/>
      <c r="E903" s="4"/>
      <c r="F903" s="10"/>
      <c r="G903" s="116"/>
      <c r="H903" s="107"/>
      <c r="I903" s="32"/>
      <c r="J903" s="107"/>
      <c r="K903" s="41"/>
      <c r="L903" s="33"/>
      <c r="M903" s="33"/>
    </row>
    <row r="904" spans="1:13">
      <c r="A904" s="11" t="s">
        <v>381</v>
      </c>
      <c r="B904" s="4"/>
      <c r="C904" s="4"/>
      <c r="D904" s="4"/>
      <c r="E904" s="4"/>
      <c r="F904" s="10"/>
      <c r="G904" s="134" t="s">
        <v>488</v>
      </c>
      <c r="H904" s="107" t="s">
        <v>382</v>
      </c>
      <c r="I904" s="32"/>
      <c r="J904" s="107"/>
      <c r="K904" s="41"/>
      <c r="L904" s="33">
        <f t="shared" ref="L904:M907" si="17">L905</f>
        <v>100</v>
      </c>
      <c r="M904" s="33">
        <f t="shared" si="17"/>
        <v>100</v>
      </c>
    </row>
    <row r="905" spans="1:13">
      <c r="A905" s="11" t="s">
        <v>252</v>
      </c>
      <c r="B905" s="4"/>
      <c r="C905" s="4"/>
      <c r="D905" s="4"/>
      <c r="E905" s="4"/>
      <c r="F905" s="10"/>
      <c r="G905" s="134" t="s">
        <v>488</v>
      </c>
      <c r="H905" s="107" t="s">
        <v>382</v>
      </c>
      <c r="I905" s="32" t="s">
        <v>254</v>
      </c>
      <c r="J905" s="107"/>
      <c r="K905" s="41"/>
      <c r="L905" s="33">
        <f t="shared" si="17"/>
        <v>100</v>
      </c>
      <c r="M905" s="33">
        <f t="shared" si="17"/>
        <v>100</v>
      </c>
    </row>
    <row r="906" spans="1:13">
      <c r="A906" s="11" t="s">
        <v>262</v>
      </c>
      <c r="B906" s="4"/>
      <c r="C906" s="4"/>
      <c r="D906" s="4"/>
      <c r="E906" s="4"/>
      <c r="F906" s="10"/>
      <c r="G906" s="134" t="s">
        <v>488</v>
      </c>
      <c r="H906" s="107" t="s">
        <v>382</v>
      </c>
      <c r="I906" s="32" t="s">
        <v>261</v>
      </c>
      <c r="J906" s="107"/>
      <c r="K906" s="41"/>
      <c r="L906" s="33">
        <f t="shared" si="17"/>
        <v>100</v>
      </c>
      <c r="M906" s="33">
        <f t="shared" si="17"/>
        <v>100</v>
      </c>
    </row>
    <row r="907" spans="1:13">
      <c r="A907" s="30" t="s">
        <v>262</v>
      </c>
      <c r="B907" s="4"/>
      <c r="C907" s="4"/>
      <c r="D907" s="4"/>
      <c r="E907" s="4"/>
      <c r="F907" s="10"/>
      <c r="G907" s="59" t="s">
        <v>488</v>
      </c>
      <c r="H907" s="128" t="s">
        <v>382</v>
      </c>
      <c r="I907" s="37" t="s">
        <v>261</v>
      </c>
      <c r="J907" s="128"/>
      <c r="K907" s="27"/>
      <c r="L907" s="38">
        <f t="shared" si="17"/>
        <v>100</v>
      </c>
      <c r="M907" s="38">
        <f t="shared" si="17"/>
        <v>100</v>
      </c>
    </row>
    <row r="908" spans="1:13">
      <c r="A908" s="30" t="s">
        <v>29</v>
      </c>
      <c r="B908" s="4"/>
      <c r="C908" s="4"/>
      <c r="D908" s="4"/>
      <c r="E908" s="4"/>
      <c r="F908" s="10"/>
      <c r="G908" s="59" t="s">
        <v>488</v>
      </c>
      <c r="H908" s="128" t="s">
        <v>382</v>
      </c>
      <c r="I908" s="37" t="s">
        <v>261</v>
      </c>
      <c r="J908" s="128" t="s">
        <v>123</v>
      </c>
      <c r="K908" s="27" t="s">
        <v>246</v>
      </c>
      <c r="L908" s="38">
        <v>100</v>
      </c>
      <c r="M908" s="38">
        <v>100</v>
      </c>
    </row>
    <row r="909" spans="1:13">
      <c r="A909" s="11" t="s">
        <v>383</v>
      </c>
      <c r="B909" s="4"/>
      <c r="C909" s="4"/>
      <c r="D909" s="4"/>
      <c r="E909" s="4"/>
      <c r="F909" s="10"/>
      <c r="G909" s="134" t="s">
        <v>488</v>
      </c>
      <c r="H909" s="32" t="s">
        <v>384</v>
      </c>
      <c r="I909" s="41"/>
      <c r="J909" s="41"/>
      <c r="K909" s="41"/>
      <c r="L909" s="42">
        <f t="shared" ref="L909:M911" si="18">L910</f>
        <v>100</v>
      </c>
      <c r="M909" s="42">
        <f t="shared" si="18"/>
        <v>100</v>
      </c>
    </row>
    <row r="910" spans="1:13">
      <c r="A910" s="40" t="s">
        <v>285</v>
      </c>
      <c r="B910" s="4"/>
      <c r="C910" s="4"/>
      <c r="D910" s="4"/>
      <c r="E910" s="4"/>
      <c r="F910" s="10"/>
      <c r="G910" s="134" t="s">
        <v>488</v>
      </c>
      <c r="H910" s="32" t="s">
        <v>384</v>
      </c>
      <c r="I910" s="41" t="s">
        <v>196</v>
      </c>
      <c r="J910" s="41"/>
      <c r="K910" s="41"/>
      <c r="L910" s="42">
        <f t="shared" si="18"/>
        <v>100</v>
      </c>
      <c r="M910" s="42">
        <f t="shared" si="18"/>
        <v>100</v>
      </c>
    </row>
    <row r="911" spans="1:13">
      <c r="A911" s="40" t="s">
        <v>197</v>
      </c>
      <c r="B911" s="4"/>
      <c r="C911" s="4"/>
      <c r="D911" s="4"/>
      <c r="E911" s="4"/>
      <c r="F911" s="10"/>
      <c r="G911" s="134" t="s">
        <v>488</v>
      </c>
      <c r="H911" s="32" t="s">
        <v>384</v>
      </c>
      <c r="I911" s="41" t="s">
        <v>198</v>
      </c>
      <c r="J911" s="41"/>
      <c r="K911" s="41"/>
      <c r="L911" s="42">
        <f t="shared" si="18"/>
        <v>100</v>
      </c>
      <c r="M911" s="42">
        <f t="shared" si="18"/>
        <v>100</v>
      </c>
    </row>
    <row r="912" spans="1:13">
      <c r="A912" s="44" t="s">
        <v>199</v>
      </c>
      <c r="B912" s="4"/>
      <c r="C912" s="4"/>
      <c r="D912" s="4"/>
      <c r="E912" s="4"/>
      <c r="F912" s="10"/>
      <c r="G912" s="59" t="s">
        <v>488</v>
      </c>
      <c r="H912" s="37" t="s">
        <v>384</v>
      </c>
      <c r="I912" s="27" t="s">
        <v>200</v>
      </c>
      <c r="J912" s="27"/>
      <c r="K912" s="27"/>
      <c r="L912" s="28">
        <v>100</v>
      </c>
      <c r="M912" s="28">
        <v>100</v>
      </c>
    </row>
    <row r="913" spans="1:13">
      <c r="A913" s="30" t="s">
        <v>19</v>
      </c>
      <c r="B913" s="4"/>
      <c r="C913" s="4"/>
      <c r="D913" s="4"/>
      <c r="E913" s="4"/>
      <c r="F913" s="10"/>
      <c r="G913" s="59"/>
      <c r="H913" s="37"/>
      <c r="I913" s="27"/>
      <c r="J913" s="27"/>
      <c r="K913" s="27"/>
      <c r="L913" s="28"/>
      <c r="M913" s="28"/>
    </row>
    <row r="914" spans="1:13">
      <c r="A914" s="30" t="s">
        <v>20</v>
      </c>
      <c r="B914" s="4"/>
      <c r="C914" s="4"/>
      <c r="D914" s="4"/>
      <c r="E914" s="4"/>
      <c r="F914" s="10"/>
      <c r="G914" s="59" t="s">
        <v>488</v>
      </c>
      <c r="H914" s="37" t="s">
        <v>384</v>
      </c>
      <c r="I914" s="27" t="s">
        <v>200</v>
      </c>
      <c r="J914" s="27" t="s">
        <v>123</v>
      </c>
      <c r="K914" s="27" t="s">
        <v>239</v>
      </c>
      <c r="L914" s="28">
        <v>100</v>
      </c>
      <c r="M914" s="28">
        <v>100</v>
      </c>
    </row>
    <row r="915" spans="1:13">
      <c r="A915" s="11" t="s">
        <v>39</v>
      </c>
      <c r="B915" s="4"/>
      <c r="C915" s="4"/>
      <c r="D915" s="4"/>
      <c r="E915" s="4"/>
      <c r="F915" s="10"/>
      <c r="G915" s="134" t="s">
        <v>488</v>
      </c>
      <c r="H915" s="32" t="s">
        <v>385</v>
      </c>
      <c r="I915" s="41"/>
      <c r="J915" s="41"/>
      <c r="K915" s="41"/>
      <c r="L915" s="42">
        <f t="shared" ref="L915:M918" si="19">L916</f>
        <v>400</v>
      </c>
      <c r="M915" s="42">
        <f t="shared" si="19"/>
        <v>400</v>
      </c>
    </row>
    <row r="916" spans="1:13">
      <c r="A916" s="11" t="s">
        <v>386</v>
      </c>
      <c r="B916" s="4"/>
      <c r="C916" s="4"/>
      <c r="D916" s="4"/>
      <c r="E916" s="4"/>
      <c r="F916" s="10"/>
      <c r="G916" s="134" t="s">
        <v>488</v>
      </c>
      <c r="H916" s="32" t="s">
        <v>385</v>
      </c>
      <c r="I916" s="41"/>
      <c r="J916" s="41"/>
      <c r="K916" s="41"/>
      <c r="L916" s="42">
        <f t="shared" si="19"/>
        <v>400</v>
      </c>
      <c r="M916" s="42">
        <f t="shared" si="19"/>
        <v>400</v>
      </c>
    </row>
    <row r="917" spans="1:13">
      <c r="A917" s="40" t="s">
        <v>285</v>
      </c>
      <c r="B917" s="4"/>
      <c r="C917" s="4"/>
      <c r="D917" s="4"/>
      <c r="E917" s="4"/>
      <c r="F917" s="10"/>
      <c r="G917" s="134" t="s">
        <v>488</v>
      </c>
      <c r="H917" s="32" t="s">
        <v>385</v>
      </c>
      <c r="I917" s="41" t="s">
        <v>196</v>
      </c>
      <c r="J917" s="41"/>
      <c r="K917" s="41"/>
      <c r="L917" s="42">
        <f t="shared" si="19"/>
        <v>400</v>
      </c>
      <c r="M917" s="42">
        <f t="shared" si="19"/>
        <v>400</v>
      </c>
    </row>
    <row r="918" spans="1:13">
      <c r="A918" s="40" t="s">
        <v>197</v>
      </c>
      <c r="B918" s="4"/>
      <c r="C918" s="4"/>
      <c r="D918" s="4"/>
      <c r="E918" s="4"/>
      <c r="F918" s="10"/>
      <c r="G918" s="134" t="s">
        <v>488</v>
      </c>
      <c r="H918" s="32" t="s">
        <v>385</v>
      </c>
      <c r="I918" s="41" t="s">
        <v>198</v>
      </c>
      <c r="J918" s="41"/>
      <c r="K918" s="41"/>
      <c r="L918" s="42">
        <f t="shared" si="19"/>
        <v>400</v>
      </c>
      <c r="M918" s="42">
        <f t="shared" si="19"/>
        <v>400</v>
      </c>
    </row>
    <row r="919" spans="1:13">
      <c r="A919" s="44" t="s">
        <v>199</v>
      </c>
      <c r="B919" s="4"/>
      <c r="C919" s="4"/>
      <c r="D919" s="4"/>
      <c r="E919" s="4"/>
      <c r="F919" s="10"/>
      <c r="G919" s="59" t="s">
        <v>488</v>
      </c>
      <c r="H919" s="37" t="s">
        <v>385</v>
      </c>
      <c r="I919" s="27" t="s">
        <v>200</v>
      </c>
      <c r="J919" s="27"/>
      <c r="K919" s="27"/>
      <c r="L919" s="28">
        <f>L921</f>
        <v>400</v>
      </c>
      <c r="M919" s="28">
        <f>M921</f>
        <v>400</v>
      </c>
    </row>
    <row r="920" spans="1:13">
      <c r="A920" s="30" t="s">
        <v>19</v>
      </c>
      <c r="B920" s="4"/>
      <c r="C920" s="4"/>
      <c r="D920" s="4"/>
      <c r="E920" s="4"/>
      <c r="F920" s="10"/>
      <c r="G920" s="59"/>
      <c r="H920" s="37"/>
      <c r="I920" s="27"/>
      <c r="J920" s="27"/>
      <c r="K920" s="27"/>
      <c r="L920" s="28"/>
      <c r="M920" s="28"/>
    </row>
    <row r="921" spans="1:13">
      <c r="A921" s="30" t="s">
        <v>20</v>
      </c>
      <c r="B921" s="4"/>
      <c r="C921" s="4"/>
      <c r="D921" s="4"/>
      <c r="E921" s="4"/>
      <c r="F921" s="10"/>
      <c r="G921" s="59" t="s">
        <v>488</v>
      </c>
      <c r="H921" s="37" t="s">
        <v>385</v>
      </c>
      <c r="I921" s="27" t="s">
        <v>200</v>
      </c>
      <c r="J921" s="27" t="s">
        <v>123</v>
      </c>
      <c r="K921" s="27" t="s">
        <v>239</v>
      </c>
      <c r="L921" s="28">
        <v>400</v>
      </c>
      <c r="M921" s="28">
        <v>400</v>
      </c>
    </row>
    <row r="922" spans="1:13">
      <c r="A922" s="40" t="s">
        <v>387</v>
      </c>
      <c r="B922" s="25"/>
      <c r="C922" s="25"/>
      <c r="D922" s="25"/>
      <c r="E922" s="25"/>
      <c r="F922" s="123"/>
      <c r="G922" s="116"/>
      <c r="H922" s="124"/>
      <c r="I922" s="27"/>
      <c r="J922" s="124"/>
      <c r="K922" s="90"/>
      <c r="L922" s="28"/>
      <c r="M922" s="28"/>
    </row>
    <row r="923" spans="1:13">
      <c r="A923" s="40" t="s">
        <v>388</v>
      </c>
      <c r="B923" s="25"/>
      <c r="C923" s="25"/>
      <c r="D923" s="25"/>
      <c r="E923" s="25"/>
      <c r="F923" s="123"/>
      <c r="G923" s="134" t="s">
        <v>488</v>
      </c>
      <c r="H923" s="122" t="s">
        <v>389</v>
      </c>
      <c r="I923" s="41"/>
      <c r="J923" s="122"/>
      <c r="K923" s="41"/>
      <c r="L923" s="42">
        <f>L925+L930</f>
        <v>211</v>
      </c>
      <c r="M923" s="42">
        <f>M925+M930</f>
        <v>211</v>
      </c>
    </row>
    <row r="924" spans="1:13">
      <c r="A924" s="40" t="s">
        <v>280</v>
      </c>
      <c r="B924" s="25"/>
      <c r="C924" s="25"/>
      <c r="D924" s="25"/>
      <c r="E924" s="25"/>
      <c r="F924" s="123"/>
      <c r="G924" s="116"/>
      <c r="H924" s="122"/>
      <c r="I924" s="41"/>
      <c r="J924" s="122"/>
      <c r="K924" s="41"/>
      <c r="L924" s="42"/>
      <c r="M924" s="42"/>
    </row>
    <row r="925" spans="1:13">
      <c r="A925" s="40" t="s">
        <v>281</v>
      </c>
      <c r="B925" s="25"/>
      <c r="C925" s="25"/>
      <c r="D925" s="25"/>
      <c r="E925" s="25"/>
      <c r="F925" s="123"/>
      <c r="G925" s="134" t="s">
        <v>488</v>
      </c>
      <c r="H925" s="122" t="s">
        <v>389</v>
      </c>
      <c r="I925" s="41" t="s">
        <v>181</v>
      </c>
      <c r="J925" s="133"/>
      <c r="K925" s="89"/>
      <c r="L925" s="42">
        <f>L926</f>
        <v>171.2</v>
      </c>
      <c r="M925" s="42">
        <f>M926</f>
        <v>171.2</v>
      </c>
    </row>
    <row r="926" spans="1:13">
      <c r="A926" s="40" t="s">
        <v>182</v>
      </c>
      <c r="B926" s="25"/>
      <c r="C926" s="25"/>
      <c r="D926" s="25"/>
      <c r="E926" s="25"/>
      <c r="F926" s="123"/>
      <c r="G926" s="134" t="s">
        <v>488</v>
      </c>
      <c r="H926" s="122" t="s">
        <v>389</v>
      </c>
      <c r="I926" s="41" t="s">
        <v>183</v>
      </c>
      <c r="J926" s="133"/>
      <c r="K926" s="89"/>
      <c r="L926" s="42">
        <f>L928</f>
        <v>171.2</v>
      </c>
      <c r="M926" s="42">
        <f>M928</f>
        <v>171.2</v>
      </c>
    </row>
    <row r="927" spans="1:13">
      <c r="A927" s="44" t="s">
        <v>29</v>
      </c>
      <c r="B927" s="25"/>
      <c r="C927" s="25"/>
      <c r="D927" s="25"/>
      <c r="E927" s="25"/>
      <c r="F927" s="123"/>
      <c r="G927" s="59" t="s">
        <v>488</v>
      </c>
      <c r="H927" s="124" t="s">
        <v>389</v>
      </c>
      <c r="I927" s="27" t="s">
        <v>183</v>
      </c>
      <c r="J927" s="135" t="s">
        <v>123</v>
      </c>
      <c r="K927" s="90" t="s">
        <v>246</v>
      </c>
      <c r="L927" s="42">
        <f>L928+L929</f>
        <v>171.2</v>
      </c>
      <c r="M927" s="42">
        <f>M928+M929</f>
        <v>171.2</v>
      </c>
    </row>
    <row r="928" spans="1:13">
      <c r="A928" s="44" t="s">
        <v>184</v>
      </c>
      <c r="B928" s="25"/>
      <c r="C928" s="25"/>
      <c r="D928" s="25"/>
      <c r="E928" s="25"/>
      <c r="F928" s="123"/>
      <c r="G928" s="59" t="s">
        <v>488</v>
      </c>
      <c r="H928" s="124" t="s">
        <v>389</v>
      </c>
      <c r="I928" s="27" t="s">
        <v>185</v>
      </c>
      <c r="J928" s="135" t="s">
        <v>123</v>
      </c>
      <c r="K928" s="90" t="s">
        <v>246</v>
      </c>
      <c r="L928" s="28">
        <v>171.2</v>
      </c>
      <c r="M928" s="28">
        <v>171.2</v>
      </c>
    </row>
    <row r="929" spans="1:13">
      <c r="A929" s="44" t="s">
        <v>283</v>
      </c>
      <c r="B929" s="25"/>
      <c r="C929" s="25"/>
      <c r="D929" s="25"/>
      <c r="E929" s="25"/>
      <c r="F929" s="123"/>
      <c r="G929" s="59" t="s">
        <v>488</v>
      </c>
      <c r="H929" s="124" t="s">
        <v>389</v>
      </c>
      <c r="I929" s="27" t="s">
        <v>284</v>
      </c>
      <c r="J929" s="135" t="s">
        <v>123</v>
      </c>
      <c r="K929" s="90" t="s">
        <v>246</v>
      </c>
      <c r="L929" s="28"/>
      <c r="M929" s="28"/>
    </row>
    <row r="930" spans="1:13">
      <c r="A930" s="40" t="s">
        <v>285</v>
      </c>
      <c r="B930" s="25"/>
      <c r="C930" s="25"/>
      <c r="D930" s="25"/>
      <c r="E930" s="25"/>
      <c r="F930" s="123"/>
      <c r="G930" s="134" t="s">
        <v>488</v>
      </c>
      <c r="H930" s="122" t="s">
        <v>389</v>
      </c>
      <c r="I930" s="41" t="s">
        <v>196</v>
      </c>
      <c r="J930" s="133"/>
      <c r="K930" s="89"/>
      <c r="L930" s="42">
        <f>L931</f>
        <v>39.799999999999997</v>
      </c>
      <c r="M930" s="42">
        <f>M931</f>
        <v>39.799999999999997</v>
      </c>
    </row>
    <row r="931" spans="1:13">
      <c r="A931" s="40" t="s">
        <v>197</v>
      </c>
      <c r="B931" s="25"/>
      <c r="C931" s="25"/>
      <c r="D931" s="25"/>
      <c r="E931" s="25"/>
      <c r="F931" s="123"/>
      <c r="G931" s="134" t="s">
        <v>488</v>
      </c>
      <c r="H931" s="122" t="s">
        <v>389</v>
      </c>
      <c r="I931" s="41" t="s">
        <v>198</v>
      </c>
      <c r="J931" s="133"/>
      <c r="K931" s="89"/>
      <c r="L931" s="42">
        <f>L932+L933</f>
        <v>39.799999999999997</v>
      </c>
      <c r="M931" s="42">
        <f>M932+M933</f>
        <v>39.799999999999997</v>
      </c>
    </row>
    <row r="932" spans="1:13">
      <c r="A932" s="44" t="s">
        <v>286</v>
      </c>
      <c r="B932" s="25"/>
      <c r="C932" s="25"/>
      <c r="D932" s="25"/>
      <c r="E932" s="25"/>
      <c r="F932" s="123"/>
      <c r="G932" s="59" t="s">
        <v>488</v>
      </c>
      <c r="H932" s="124" t="s">
        <v>389</v>
      </c>
      <c r="I932" s="27" t="s">
        <v>287</v>
      </c>
      <c r="J932" s="136"/>
      <c r="K932" s="90"/>
      <c r="L932" s="28"/>
      <c r="M932" s="28"/>
    </row>
    <row r="933" spans="1:13">
      <c r="A933" s="44" t="s">
        <v>199</v>
      </c>
      <c r="B933" s="25"/>
      <c r="C933" s="25"/>
      <c r="D933" s="25"/>
      <c r="E933" s="25"/>
      <c r="F933" s="123"/>
      <c r="G933" s="59" t="s">
        <v>488</v>
      </c>
      <c r="H933" s="124" t="s">
        <v>389</v>
      </c>
      <c r="I933" s="27" t="s">
        <v>200</v>
      </c>
      <c r="J933" s="136"/>
      <c r="K933" s="90"/>
      <c r="L933" s="28">
        <f>L934</f>
        <v>39.799999999999997</v>
      </c>
      <c r="M933" s="28">
        <f>M934</f>
        <v>39.799999999999997</v>
      </c>
    </row>
    <row r="934" spans="1:13">
      <c r="A934" s="44" t="s">
        <v>29</v>
      </c>
      <c r="B934" s="25"/>
      <c r="C934" s="25"/>
      <c r="D934" s="25"/>
      <c r="E934" s="25"/>
      <c r="F934" s="123"/>
      <c r="G934" s="59" t="s">
        <v>488</v>
      </c>
      <c r="H934" s="124" t="s">
        <v>389</v>
      </c>
      <c r="I934" s="27" t="s">
        <v>200</v>
      </c>
      <c r="J934" s="136" t="s">
        <v>123</v>
      </c>
      <c r="K934" s="90" t="s">
        <v>246</v>
      </c>
      <c r="L934" s="28">
        <v>39.799999999999997</v>
      </c>
      <c r="M934" s="28">
        <v>39.799999999999997</v>
      </c>
    </row>
    <row r="935" spans="1:13">
      <c r="A935" s="40" t="s">
        <v>390</v>
      </c>
      <c r="B935" s="75"/>
      <c r="C935" s="75"/>
      <c r="D935" s="75"/>
      <c r="E935" s="75"/>
      <c r="F935" s="121"/>
      <c r="G935" s="116"/>
      <c r="H935" s="133"/>
      <c r="I935" s="32"/>
      <c r="J935" s="133"/>
      <c r="K935" s="89"/>
      <c r="L935" s="42"/>
      <c r="M935" s="42"/>
    </row>
    <row r="936" spans="1:13">
      <c r="A936" s="40" t="s">
        <v>391</v>
      </c>
      <c r="B936" s="75"/>
      <c r="C936" s="75"/>
      <c r="D936" s="75"/>
      <c r="E936" s="75"/>
      <c r="F936" s="121"/>
      <c r="G936" s="134" t="s">
        <v>488</v>
      </c>
      <c r="H936" s="133" t="s">
        <v>392</v>
      </c>
      <c r="I936" s="41"/>
      <c r="J936" s="133"/>
      <c r="K936" s="89"/>
      <c r="L936" s="42">
        <f>L938+L943</f>
        <v>605.20000000000005</v>
      </c>
      <c r="M936" s="42">
        <f>M938+M943</f>
        <v>605.20000000000005</v>
      </c>
    </row>
    <row r="937" spans="1:13">
      <c r="A937" s="40" t="s">
        <v>280</v>
      </c>
      <c r="B937" s="25"/>
      <c r="C937" s="25"/>
      <c r="D937" s="25"/>
      <c r="E937" s="25"/>
      <c r="F937" s="123"/>
      <c r="G937" s="116"/>
      <c r="H937" s="133"/>
      <c r="I937" s="41"/>
      <c r="J937" s="133"/>
      <c r="K937" s="89"/>
      <c r="L937" s="42"/>
      <c r="M937" s="42"/>
    </row>
    <row r="938" spans="1:13">
      <c r="A938" s="40" t="s">
        <v>281</v>
      </c>
      <c r="B938" s="25"/>
      <c r="C938" s="25"/>
      <c r="D938" s="25"/>
      <c r="E938" s="25"/>
      <c r="F938" s="123"/>
      <c r="G938" s="134" t="s">
        <v>488</v>
      </c>
      <c r="H938" s="133" t="s">
        <v>392</v>
      </c>
      <c r="I938" s="41" t="s">
        <v>181</v>
      </c>
      <c r="J938" s="133"/>
      <c r="K938" s="89"/>
      <c r="L938" s="42">
        <f>L939</f>
        <v>554.20000000000005</v>
      </c>
      <c r="M938" s="42">
        <f>M939</f>
        <v>554.20000000000005</v>
      </c>
    </row>
    <row r="939" spans="1:13">
      <c r="A939" s="40" t="s">
        <v>182</v>
      </c>
      <c r="B939" s="25"/>
      <c r="C939" s="25"/>
      <c r="D939" s="25"/>
      <c r="E939" s="25"/>
      <c r="F939" s="123"/>
      <c r="G939" s="134" t="s">
        <v>488</v>
      </c>
      <c r="H939" s="133" t="s">
        <v>392</v>
      </c>
      <c r="I939" s="41" t="s">
        <v>183</v>
      </c>
      <c r="J939" s="133"/>
      <c r="K939" s="89"/>
      <c r="L939" s="42">
        <f>L941</f>
        <v>554.20000000000005</v>
      </c>
      <c r="M939" s="42">
        <f>M941</f>
        <v>554.20000000000005</v>
      </c>
    </row>
    <row r="940" spans="1:13">
      <c r="A940" s="44" t="s">
        <v>29</v>
      </c>
      <c r="B940" s="25"/>
      <c r="C940" s="25"/>
      <c r="D940" s="25"/>
      <c r="E940" s="25"/>
      <c r="F940" s="123"/>
      <c r="G940" s="59" t="s">
        <v>488</v>
      </c>
      <c r="H940" s="135" t="s">
        <v>392</v>
      </c>
      <c r="I940" s="27" t="s">
        <v>183</v>
      </c>
      <c r="J940" s="135" t="s">
        <v>123</v>
      </c>
      <c r="K940" s="90" t="s">
        <v>246</v>
      </c>
      <c r="L940" s="28">
        <f>L941+L942</f>
        <v>554.20000000000005</v>
      </c>
      <c r="M940" s="28">
        <f>M941+M942</f>
        <v>554.20000000000005</v>
      </c>
    </row>
    <row r="941" spans="1:13">
      <c r="A941" s="44" t="s">
        <v>184</v>
      </c>
      <c r="B941" s="25"/>
      <c r="C941" s="25"/>
      <c r="D941" s="25"/>
      <c r="E941" s="25"/>
      <c r="F941" s="123"/>
      <c r="G941" s="59" t="s">
        <v>488</v>
      </c>
      <c r="H941" s="135" t="s">
        <v>392</v>
      </c>
      <c r="I941" s="27" t="s">
        <v>185</v>
      </c>
      <c r="J941" s="135" t="s">
        <v>123</v>
      </c>
      <c r="K941" s="90" t="s">
        <v>246</v>
      </c>
      <c r="L941" s="28">
        <v>554.20000000000005</v>
      </c>
      <c r="M941" s="28">
        <v>554.20000000000005</v>
      </c>
    </row>
    <row r="942" spans="1:13">
      <c r="A942" s="44" t="s">
        <v>283</v>
      </c>
      <c r="B942" s="25"/>
      <c r="C942" s="25"/>
      <c r="D942" s="25"/>
      <c r="E942" s="25"/>
      <c r="F942" s="123"/>
      <c r="G942" s="59" t="s">
        <v>488</v>
      </c>
      <c r="H942" s="135" t="s">
        <v>392</v>
      </c>
      <c r="I942" s="27" t="s">
        <v>284</v>
      </c>
      <c r="J942" s="135" t="s">
        <v>123</v>
      </c>
      <c r="K942" s="90" t="s">
        <v>246</v>
      </c>
      <c r="L942" s="28"/>
      <c r="M942" s="28"/>
    </row>
    <row r="943" spans="1:13">
      <c r="A943" s="40" t="s">
        <v>285</v>
      </c>
      <c r="B943" s="25"/>
      <c r="C943" s="25"/>
      <c r="D943" s="25"/>
      <c r="E943" s="25"/>
      <c r="F943" s="123"/>
      <c r="G943" s="134" t="s">
        <v>488</v>
      </c>
      <c r="H943" s="133" t="s">
        <v>392</v>
      </c>
      <c r="I943" s="41" t="s">
        <v>196</v>
      </c>
      <c r="J943" s="133"/>
      <c r="K943" s="89"/>
      <c r="L943" s="42">
        <f>L944</f>
        <v>51</v>
      </c>
      <c r="M943" s="42">
        <f>M944</f>
        <v>51</v>
      </c>
    </row>
    <row r="944" spans="1:13">
      <c r="A944" s="40" t="s">
        <v>197</v>
      </c>
      <c r="B944" s="25"/>
      <c r="C944" s="25"/>
      <c r="D944" s="25"/>
      <c r="E944" s="25"/>
      <c r="F944" s="123"/>
      <c r="G944" s="134" t="s">
        <v>488</v>
      </c>
      <c r="H944" s="133" t="s">
        <v>392</v>
      </c>
      <c r="I944" s="41" t="s">
        <v>198</v>
      </c>
      <c r="J944" s="133"/>
      <c r="K944" s="89"/>
      <c r="L944" s="42">
        <f>L945+L946</f>
        <v>51</v>
      </c>
      <c r="M944" s="42">
        <f>M945+M946</f>
        <v>51</v>
      </c>
    </row>
    <row r="945" spans="1:13">
      <c r="A945" s="44" t="s">
        <v>286</v>
      </c>
      <c r="B945" s="25"/>
      <c r="C945" s="25"/>
      <c r="D945" s="25"/>
      <c r="E945" s="25"/>
      <c r="F945" s="123"/>
      <c r="G945" s="59" t="s">
        <v>488</v>
      </c>
      <c r="H945" s="135" t="s">
        <v>392</v>
      </c>
      <c r="I945" s="27" t="s">
        <v>287</v>
      </c>
      <c r="J945" s="135"/>
      <c r="K945" s="90"/>
      <c r="L945" s="28"/>
      <c r="M945" s="28"/>
    </row>
    <row r="946" spans="1:13">
      <c r="A946" s="44" t="s">
        <v>199</v>
      </c>
      <c r="B946" s="25"/>
      <c r="C946" s="25"/>
      <c r="D946" s="25"/>
      <c r="E946" s="25"/>
      <c r="F946" s="123"/>
      <c r="G946" s="59" t="s">
        <v>488</v>
      </c>
      <c r="H946" s="135" t="s">
        <v>392</v>
      </c>
      <c r="I946" s="27" t="s">
        <v>200</v>
      </c>
      <c r="J946" s="135"/>
      <c r="K946" s="90"/>
      <c r="L946" s="28">
        <f>L947</f>
        <v>51</v>
      </c>
      <c r="M946" s="28">
        <f>M947</f>
        <v>51</v>
      </c>
    </row>
    <row r="947" spans="1:13">
      <c r="A947" s="44" t="s">
        <v>29</v>
      </c>
      <c r="B947" s="25"/>
      <c r="C947" s="25"/>
      <c r="D947" s="25"/>
      <c r="E947" s="25"/>
      <c r="F947" s="123"/>
      <c r="G947" s="59" t="s">
        <v>488</v>
      </c>
      <c r="H947" s="135" t="s">
        <v>392</v>
      </c>
      <c r="I947" s="27" t="s">
        <v>200</v>
      </c>
      <c r="J947" s="135" t="s">
        <v>123</v>
      </c>
      <c r="K947" s="90" t="s">
        <v>246</v>
      </c>
      <c r="L947" s="28">
        <v>51</v>
      </c>
      <c r="M947" s="28">
        <v>51</v>
      </c>
    </row>
    <row r="948" spans="1:13">
      <c r="A948" s="40" t="s">
        <v>393</v>
      </c>
      <c r="B948" s="25"/>
      <c r="C948" s="25"/>
      <c r="D948" s="25"/>
      <c r="E948" s="25"/>
      <c r="F948" s="123"/>
      <c r="G948" s="116"/>
      <c r="H948" s="133"/>
      <c r="I948" s="41"/>
      <c r="J948" s="133"/>
      <c r="K948" s="89"/>
      <c r="L948" s="42"/>
      <c r="M948" s="42"/>
    </row>
    <row r="949" spans="1:13">
      <c r="A949" s="40" t="s">
        <v>394</v>
      </c>
      <c r="B949" s="25"/>
      <c r="C949" s="25"/>
      <c r="D949" s="25"/>
      <c r="E949" s="25"/>
      <c r="F949" s="123"/>
      <c r="G949" s="134" t="s">
        <v>488</v>
      </c>
      <c r="H949" s="133" t="s">
        <v>395</v>
      </c>
      <c r="I949" s="41"/>
      <c r="J949" s="133"/>
      <c r="K949" s="89"/>
      <c r="L949" s="42">
        <f>L951+L956</f>
        <v>146.6</v>
      </c>
      <c r="M949" s="42">
        <f>M951+M956</f>
        <v>146.6</v>
      </c>
    </row>
    <row r="950" spans="1:13">
      <c r="A950" s="40" t="s">
        <v>280</v>
      </c>
      <c r="B950" s="25"/>
      <c r="C950" s="25"/>
      <c r="D950" s="25"/>
      <c r="E950" s="25"/>
      <c r="F950" s="123"/>
      <c r="G950" s="116"/>
      <c r="H950" s="133"/>
      <c r="I950" s="41"/>
      <c r="J950" s="133"/>
      <c r="K950" s="89"/>
      <c r="L950" s="42"/>
      <c r="M950" s="42"/>
    </row>
    <row r="951" spans="1:13">
      <c r="A951" s="40" t="s">
        <v>281</v>
      </c>
      <c r="B951" s="25"/>
      <c r="C951" s="25"/>
      <c r="D951" s="25"/>
      <c r="E951" s="25"/>
      <c r="F951" s="123"/>
      <c r="G951" s="134" t="s">
        <v>488</v>
      </c>
      <c r="H951" s="133" t="s">
        <v>395</v>
      </c>
      <c r="I951" s="41" t="s">
        <v>181</v>
      </c>
      <c r="J951" s="133"/>
      <c r="K951" s="89"/>
      <c r="L951" s="42">
        <f>L952</f>
        <v>127.5</v>
      </c>
      <c r="M951" s="42">
        <f>M952</f>
        <v>127.5</v>
      </c>
    </row>
    <row r="952" spans="1:13">
      <c r="A952" s="40" t="s">
        <v>182</v>
      </c>
      <c r="B952" s="75"/>
      <c r="C952" s="75"/>
      <c r="D952" s="75"/>
      <c r="E952" s="75"/>
      <c r="F952" s="121"/>
      <c r="G952" s="134" t="s">
        <v>488</v>
      </c>
      <c r="H952" s="133" t="s">
        <v>395</v>
      </c>
      <c r="I952" s="41" t="s">
        <v>183</v>
      </c>
      <c r="J952" s="133"/>
      <c r="K952" s="89"/>
      <c r="L952" s="42">
        <f>L954</f>
        <v>127.5</v>
      </c>
      <c r="M952" s="42">
        <f>M954</f>
        <v>127.5</v>
      </c>
    </row>
    <row r="953" spans="1:13">
      <c r="A953" s="44" t="s">
        <v>29</v>
      </c>
      <c r="B953" s="75"/>
      <c r="C953" s="75"/>
      <c r="D953" s="75"/>
      <c r="E953" s="75"/>
      <c r="F953" s="121"/>
      <c r="G953" s="59" t="s">
        <v>488</v>
      </c>
      <c r="H953" s="135" t="s">
        <v>395</v>
      </c>
      <c r="I953" s="27" t="s">
        <v>183</v>
      </c>
      <c r="J953" s="135" t="s">
        <v>123</v>
      </c>
      <c r="K953" s="93" t="s">
        <v>246</v>
      </c>
      <c r="L953" s="28">
        <f>L954+L955</f>
        <v>127.5</v>
      </c>
      <c r="M953" s="28">
        <f>M954+M955</f>
        <v>127.5</v>
      </c>
    </row>
    <row r="954" spans="1:13">
      <c r="A954" s="44" t="s">
        <v>184</v>
      </c>
      <c r="B954" s="25"/>
      <c r="C954" s="25"/>
      <c r="D954" s="25"/>
      <c r="E954" s="25"/>
      <c r="F954" s="123"/>
      <c r="G954" s="59" t="s">
        <v>488</v>
      </c>
      <c r="H954" s="135" t="s">
        <v>395</v>
      </c>
      <c r="I954" s="27" t="s">
        <v>185</v>
      </c>
      <c r="J954" s="135" t="s">
        <v>123</v>
      </c>
      <c r="K954" s="93" t="s">
        <v>246</v>
      </c>
      <c r="L954" s="28">
        <v>127.5</v>
      </c>
      <c r="M954" s="28">
        <v>127.5</v>
      </c>
    </row>
    <row r="955" spans="1:13">
      <c r="A955" s="44" t="s">
        <v>283</v>
      </c>
      <c r="B955" s="25"/>
      <c r="C955" s="25"/>
      <c r="D955" s="25"/>
      <c r="E955" s="25"/>
      <c r="F955" s="123"/>
      <c r="G955" s="59" t="s">
        <v>488</v>
      </c>
      <c r="H955" s="135" t="s">
        <v>395</v>
      </c>
      <c r="I955" s="27" t="s">
        <v>284</v>
      </c>
      <c r="J955" s="136" t="s">
        <v>123</v>
      </c>
      <c r="K955" s="90" t="s">
        <v>246</v>
      </c>
      <c r="L955" s="28"/>
      <c r="M955" s="28"/>
    </row>
    <row r="956" spans="1:13">
      <c r="A956" s="40" t="s">
        <v>285</v>
      </c>
      <c r="B956" s="75"/>
      <c r="C956" s="75"/>
      <c r="D956" s="75"/>
      <c r="E956" s="75"/>
      <c r="F956" s="121"/>
      <c r="G956" s="134" t="s">
        <v>488</v>
      </c>
      <c r="H956" s="133" t="s">
        <v>395</v>
      </c>
      <c r="I956" s="41" t="s">
        <v>196</v>
      </c>
      <c r="J956" s="133"/>
      <c r="K956" s="89"/>
      <c r="L956" s="42">
        <f>L957</f>
        <v>19.100000000000001</v>
      </c>
      <c r="M956" s="42">
        <f>M957</f>
        <v>19.100000000000001</v>
      </c>
    </row>
    <row r="957" spans="1:13">
      <c r="A957" s="40" t="s">
        <v>197</v>
      </c>
      <c r="B957" s="75"/>
      <c r="C957" s="75"/>
      <c r="D957" s="75"/>
      <c r="E957" s="75"/>
      <c r="F957" s="121"/>
      <c r="G957" s="134" t="s">
        <v>488</v>
      </c>
      <c r="H957" s="133" t="s">
        <v>395</v>
      </c>
      <c r="I957" s="41" t="s">
        <v>198</v>
      </c>
      <c r="J957" s="133"/>
      <c r="K957" s="89"/>
      <c r="L957" s="42">
        <f>L958+L959</f>
        <v>19.100000000000001</v>
      </c>
      <c r="M957" s="42">
        <f>M958+M959</f>
        <v>19.100000000000001</v>
      </c>
    </row>
    <row r="958" spans="1:13">
      <c r="A958" s="44" t="s">
        <v>286</v>
      </c>
      <c r="B958" s="25"/>
      <c r="C958" s="25"/>
      <c r="D958" s="25"/>
      <c r="E958" s="25"/>
      <c r="F958" s="123"/>
      <c r="G958" s="59" t="s">
        <v>488</v>
      </c>
      <c r="H958" s="135" t="s">
        <v>395</v>
      </c>
      <c r="I958" s="27" t="s">
        <v>287</v>
      </c>
      <c r="J958" s="135"/>
      <c r="K958" s="93"/>
      <c r="L958" s="28"/>
      <c r="M958" s="28"/>
    </row>
    <row r="959" spans="1:13">
      <c r="A959" s="44" t="s">
        <v>199</v>
      </c>
      <c r="B959" s="25"/>
      <c r="C959" s="25"/>
      <c r="D959" s="25"/>
      <c r="E959" s="25"/>
      <c r="F959" s="123"/>
      <c r="G959" s="59" t="s">
        <v>488</v>
      </c>
      <c r="H959" s="135" t="s">
        <v>395</v>
      </c>
      <c r="I959" s="27" t="s">
        <v>200</v>
      </c>
      <c r="J959" s="136"/>
      <c r="K959" s="90"/>
      <c r="L959" s="28">
        <v>19.100000000000001</v>
      </c>
      <c r="M959" s="28">
        <v>19.100000000000001</v>
      </c>
    </row>
    <row r="960" spans="1:13">
      <c r="A960" s="44" t="s">
        <v>29</v>
      </c>
      <c r="B960" s="25"/>
      <c r="C960" s="25"/>
      <c r="D960" s="25"/>
      <c r="E960" s="25"/>
      <c r="F960" s="123"/>
      <c r="G960" s="59" t="s">
        <v>488</v>
      </c>
      <c r="H960" s="135" t="s">
        <v>395</v>
      </c>
      <c r="I960" s="27" t="s">
        <v>200</v>
      </c>
      <c r="J960" s="136" t="s">
        <v>123</v>
      </c>
      <c r="K960" s="90" t="s">
        <v>246</v>
      </c>
      <c r="L960" s="28">
        <v>19.100000000000001</v>
      </c>
      <c r="M960" s="28">
        <v>19.100000000000001</v>
      </c>
    </row>
    <row r="961" spans="1:13">
      <c r="A961" s="40" t="s">
        <v>69</v>
      </c>
      <c r="B961" s="4"/>
      <c r="C961" s="4"/>
      <c r="D961" s="49"/>
      <c r="E961" s="49"/>
      <c r="F961" s="131"/>
      <c r="G961" s="134" t="s">
        <v>488</v>
      </c>
      <c r="H961" s="122" t="s">
        <v>366</v>
      </c>
      <c r="I961" s="41"/>
      <c r="J961" s="118"/>
      <c r="K961" s="89"/>
      <c r="L961" s="33">
        <f>L962</f>
        <v>609.69999999999993</v>
      </c>
      <c r="M961" s="33">
        <f>M962</f>
        <v>609.69999999999993</v>
      </c>
    </row>
    <row r="962" spans="1:13">
      <c r="A962" s="40" t="s">
        <v>396</v>
      </c>
      <c r="B962" s="4"/>
      <c r="C962" s="4"/>
      <c r="D962" s="49"/>
      <c r="E962" s="49"/>
      <c r="F962" s="131"/>
      <c r="G962" s="134" t="s">
        <v>488</v>
      </c>
      <c r="H962" s="122" t="s">
        <v>366</v>
      </c>
      <c r="I962" s="41"/>
      <c r="J962" s="122"/>
      <c r="K962" s="41"/>
      <c r="L962" s="42">
        <f>L965</f>
        <v>609.69999999999993</v>
      </c>
      <c r="M962" s="42">
        <f>M965</f>
        <v>609.69999999999993</v>
      </c>
    </row>
    <row r="963" spans="1:13">
      <c r="A963" s="40" t="s">
        <v>397</v>
      </c>
      <c r="B963" s="4"/>
      <c r="C963" s="4"/>
      <c r="D963" s="49"/>
      <c r="E963" s="49"/>
      <c r="F963" s="131"/>
      <c r="G963" s="116"/>
      <c r="H963" s="122"/>
      <c r="I963" s="41"/>
      <c r="J963" s="122"/>
      <c r="K963" s="41"/>
      <c r="L963" s="42"/>
      <c r="M963" s="42"/>
    </row>
    <row r="964" spans="1:13">
      <c r="A964" s="40" t="s">
        <v>398</v>
      </c>
      <c r="B964" s="4"/>
      <c r="C964" s="4"/>
      <c r="D964" s="49"/>
      <c r="E964" s="49"/>
      <c r="F964" s="131"/>
      <c r="G964" s="116"/>
      <c r="H964" s="124"/>
      <c r="I964" s="27"/>
      <c r="J964" s="124"/>
      <c r="K964" s="90"/>
      <c r="L964" s="38"/>
      <c r="M964" s="38"/>
    </row>
    <row r="965" spans="1:13">
      <c r="A965" s="40" t="s">
        <v>399</v>
      </c>
      <c r="B965" s="4"/>
      <c r="C965" s="4"/>
      <c r="D965" s="49"/>
      <c r="E965" s="49"/>
      <c r="F965" s="131"/>
      <c r="G965" s="134" t="s">
        <v>488</v>
      </c>
      <c r="H965" s="122" t="s">
        <v>400</v>
      </c>
      <c r="I965" s="27"/>
      <c r="J965" s="124"/>
      <c r="K965" s="90"/>
      <c r="L965" s="33">
        <f>L967+L972</f>
        <v>609.69999999999993</v>
      </c>
      <c r="M965" s="33">
        <f>M967+M972</f>
        <v>609.69999999999993</v>
      </c>
    </row>
    <row r="966" spans="1:13">
      <c r="A966" s="40" t="s">
        <v>280</v>
      </c>
      <c r="B966" s="4"/>
      <c r="C966" s="4"/>
      <c r="D966" s="49"/>
      <c r="E966" s="49"/>
      <c r="F966" s="131"/>
      <c r="G966" s="116"/>
      <c r="H966" s="122"/>
      <c r="I966" s="41"/>
      <c r="J966" s="122"/>
      <c r="K966" s="41"/>
      <c r="L966" s="33"/>
      <c r="M966" s="33"/>
    </row>
    <row r="967" spans="1:13">
      <c r="A967" s="40" t="s">
        <v>281</v>
      </c>
      <c r="B967" s="4"/>
      <c r="C967" s="4"/>
      <c r="D967" s="49"/>
      <c r="E967" s="49"/>
      <c r="F967" s="131"/>
      <c r="G967" s="134" t="s">
        <v>488</v>
      </c>
      <c r="H967" s="122" t="s">
        <v>400</v>
      </c>
      <c r="I967" s="41" t="s">
        <v>181</v>
      </c>
      <c r="J967" s="122"/>
      <c r="K967" s="41"/>
      <c r="L967" s="33">
        <f>L968</f>
        <v>554.29999999999995</v>
      </c>
      <c r="M967" s="33">
        <f>M968</f>
        <v>554.29999999999995</v>
      </c>
    </row>
    <row r="968" spans="1:13">
      <c r="A968" s="40" t="s">
        <v>182</v>
      </c>
      <c r="B968" s="4"/>
      <c r="C968" s="4"/>
      <c r="D968" s="49"/>
      <c r="E968" s="49"/>
      <c r="F968" s="131"/>
      <c r="G968" s="134" t="s">
        <v>488</v>
      </c>
      <c r="H968" s="122" t="s">
        <v>400</v>
      </c>
      <c r="I968" s="41" t="s">
        <v>183</v>
      </c>
      <c r="J968" s="122"/>
      <c r="K968" s="41"/>
      <c r="L968" s="33">
        <f>L970+L971</f>
        <v>554.29999999999995</v>
      </c>
      <c r="M968" s="33">
        <f>M970+M971</f>
        <v>554.29999999999995</v>
      </c>
    </row>
    <row r="969" spans="1:13">
      <c r="A969" s="51" t="s">
        <v>73</v>
      </c>
      <c r="B969" s="4"/>
      <c r="C969" s="4"/>
      <c r="D969" s="49"/>
      <c r="E969" s="49"/>
      <c r="F969" s="131"/>
      <c r="G969" s="59" t="s">
        <v>488</v>
      </c>
      <c r="H969" s="124" t="s">
        <v>400</v>
      </c>
      <c r="I969" s="27" t="s">
        <v>183</v>
      </c>
      <c r="J969" s="124" t="s">
        <v>263</v>
      </c>
      <c r="K969" s="27" t="s">
        <v>338</v>
      </c>
      <c r="L969" s="38">
        <f>L970+L971</f>
        <v>554.29999999999995</v>
      </c>
      <c r="M969" s="38">
        <f>M970+M971</f>
        <v>554.29999999999995</v>
      </c>
    </row>
    <row r="970" spans="1:13">
      <c r="A970" s="44" t="s">
        <v>184</v>
      </c>
      <c r="B970" s="4"/>
      <c r="C970" s="4"/>
      <c r="D970" s="49"/>
      <c r="E970" s="49"/>
      <c r="F970" s="131"/>
      <c r="G970" s="59" t="s">
        <v>488</v>
      </c>
      <c r="H970" s="124" t="s">
        <v>400</v>
      </c>
      <c r="I970" s="27" t="s">
        <v>185</v>
      </c>
      <c r="J970" s="124" t="s">
        <v>263</v>
      </c>
      <c r="K970" s="27" t="s">
        <v>338</v>
      </c>
      <c r="L970" s="38">
        <v>554.29999999999995</v>
      </c>
      <c r="M970" s="38">
        <v>554.29999999999995</v>
      </c>
    </row>
    <row r="971" spans="1:13">
      <c r="A971" s="44" t="s">
        <v>283</v>
      </c>
      <c r="B971" s="4"/>
      <c r="C971" s="4"/>
      <c r="D971" s="49"/>
      <c r="E971" s="49"/>
      <c r="F971" s="131"/>
      <c r="G971" s="59" t="s">
        <v>488</v>
      </c>
      <c r="H971" s="124" t="s">
        <v>400</v>
      </c>
      <c r="I971" s="27" t="s">
        <v>284</v>
      </c>
      <c r="J971" s="124" t="s">
        <v>263</v>
      </c>
      <c r="K971" s="27" t="s">
        <v>338</v>
      </c>
      <c r="L971" s="38"/>
      <c r="M971" s="38"/>
    </row>
    <row r="972" spans="1:13">
      <c r="A972" s="40" t="s">
        <v>285</v>
      </c>
      <c r="B972" s="4"/>
      <c r="C972" s="4"/>
      <c r="D972" s="4"/>
      <c r="E972" s="4"/>
      <c r="F972" s="10"/>
      <c r="G972" s="134" t="s">
        <v>488</v>
      </c>
      <c r="H972" s="122" t="s">
        <v>400</v>
      </c>
      <c r="I972" s="41" t="s">
        <v>196</v>
      </c>
      <c r="J972" s="122"/>
      <c r="K972" s="41"/>
      <c r="L972" s="42">
        <f>L973</f>
        <v>55.4</v>
      </c>
      <c r="M972" s="42">
        <f>M973</f>
        <v>55.4</v>
      </c>
    </row>
    <row r="973" spans="1:13">
      <c r="A973" s="40" t="s">
        <v>197</v>
      </c>
      <c r="B973" s="4"/>
      <c r="C973" s="4"/>
      <c r="D973" s="4"/>
      <c r="E973" s="4"/>
      <c r="F973" s="10"/>
      <c r="G973" s="134" t="s">
        <v>488</v>
      </c>
      <c r="H973" s="122" t="s">
        <v>400</v>
      </c>
      <c r="I973" s="41" t="s">
        <v>198</v>
      </c>
      <c r="J973" s="122"/>
      <c r="K973" s="41"/>
      <c r="L973" s="42">
        <f>L975+L974</f>
        <v>55.4</v>
      </c>
      <c r="M973" s="42">
        <f>M975+M974</f>
        <v>55.4</v>
      </c>
    </row>
    <row r="974" spans="1:13">
      <c r="A974" s="44" t="s">
        <v>286</v>
      </c>
      <c r="B974" s="4"/>
      <c r="C974" s="4"/>
      <c r="D974" s="4"/>
      <c r="E974" s="4"/>
      <c r="F974" s="10"/>
      <c r="G974" s="59" t="s">
        <v>488</v>
      </c>
      <c r="H974" s="124" t="s">
        <v>400</v>
      </c>
      <c r="I974" s="27" t="s">
        <v>287</v>
      </c>
      <c r="J974" s="124"/>
      <c r="K974" s="27"/>
      <c r="L974" s="28"/>
      <c r="M974" s="28"/>
    </row>
    <row r="975" spans="1:13">
      <c r="A975" s="44" t="s">
        <v>199</v>
      </c>
      <c r="B975" s="4"/>
      <c r="C975" s="4"/>
      <c r="D975" s="4"/>
      <c r="E975" s="4"/>
      <c r="F975" s="10"/>
      <c r="G975" s="59" t="s">
        <v>488</v>
      </c>
      <c r="H975" s="124" t="s">
        <v>400</v>
      </c>
      <c r="I975" s="27" t="s">
        <v>200</v>
      </c>
      <c r="J975" s="124"/>
      <c r="K975" s="27"/>
      <c r="L975" s="28">
        <f>L976</f>
        <v>55.4</v>
      </c>
      <c r="M975" s="28">
        <f>M976</f>
        <v>55.4</v>
      </c>
    </row>
    <row r="976" spans="1:13">
      <c r="A976" s="51" t="s">
        <v>73</v>
      </c>
      <c r="B976" s="4"/>
      <c r="C976" s="4"/>
      <c r="D976" s="4"/>
      <c r="E976" s="4"/>
      <c r="F976" s="10"/>
      <c r="G976" s="59" t="s">
        <v>488</v>
      </c>
      <c r="H976" s="124" t="s">
        <v>400</v>
      </c>
      <c r="I976" s="27" t="s">
        <v>200</v>
      </c>
      <c r="J976" s="124" t="s">
        <v>263</v>
      </c>
      <c r="K976" s="27" t="s">
        <v>338</v>
      </c>
      <c r="L976" s="28">
        <v>55.4</v>
      </c>
      <c r="M976" s="28">
        <v>55.4</v>
      </c>
    </row>
    <row r="977" spans="1:13">
      <c r="A977" s="40" t="s">
        <v>401</v>
      </c>
      <c r="B977" s="4"/>
      <c r="C977" s="4"/>
      <c r="D977" s="4"/>
      <c r="E977" s="4"/>
      <c r="F977" s="10"/>
      <c r="G977" s="116"/>
      <c r="H977" s="122"/>
      <c r="I977" s="41"/>
      <c r="J977" s="122"/>
      <c r="K977" s="41"/>
      <c r="L977" s="42"/>
      <c r="M977" s="42"/>
    </row>
    <row r="978" spans="1:13">
      <c r="A978" s="40" t="s">
        <v>402</v>
      </c>
      <c r="B978" s="4"/>
      <c r="C978" s="4"/>
      <c r="D978" s="4"/>
      <c r="E978" s="4"/>
      <c r="F978" s="10"/>
      <c r="G978" s="134" t="s">
        <v>488</v>
      </c>
      <c r="H978" s="122" t="s">
        <v>403</v>
      </c>
      <c r="I978" s="41"/>
      <c r="J978" s="122"/>
      <c r="K978" s="41"/>
      <c r="L978" s="42">
        <f t="shared" ref="L978:M980" si="20">L979</f>
        <v>50</v>
      </c>
      <c r="M978" s="42">
        <f t="shared" si="20"/>
        <v>50</v>
      </c>
    </row>
    <row r="979" spans="1:13">
      <c r="A979" s="40" t="s">
        <v>285</v>
      </c>
      <c r="B979" s="4"/>
      <c r="C979" s="4"/>
      <c r="D979" s="4"/>
      <c r="E979" s="4"/>
      <c r="F979" s="10"/>
      <c r="G979" s="134" t="s">
        <v>488</v>
      </c>
      <c r="H979" s="122" t="s">
        <v>404</v>
      </c>
      <c r="I979" s="41" t="s">
        <v>196</v>
      </c>
      <c r="J979" s="122"/>
      <c r="K979" s="41"/>
      <c r="L979" s="42">
        <f t="shared" si="20"/>
        <v>50</v>
      </c>
      <c r="M979" s="42">
        <f t="shared" si="20"/>
        <v>50</v>
      </c>
    </row>
    <row r="980" spans="1:13">
      <c r="A980" s="40" t="s">
        <v>197</v>
      </c>
      <c r="B980" s="4"/>
      <c r="C980" s="4"/>
      <c r="D980" s="4"/>
      <c r="E980" s="4"/>
      <c r="F980" s="10"/>
      <c r="G980" s="134" t="s">
        <v>488</v>
      </c>
      <c r="H980" s="122" t="s">
        <v>404</v>
      </c>
      <c r="I980" s="41" t="s">
        <v>198</v>
      </c>
      <c r="J980" s="122"/>
      <c r="K980" s="41"/>
      <c r="L980" s="42">
        <f t="shared" si="20"/>
        <v>50</v>
      </c>
      <c r="M980" s="42">
        <f t="shared" si="20"/>
        <v>50</v>
      </c>
    </row>
    <row r="981" spans="1:13">
      <c r="A981" s="44" t="s">
        <v>199</v>
      </c>
      <c r="B981" s="75"/>
      <c r="C981" s="75"/>
      <c r="D981" s="75"/>
      <c r="E981" s="75"/>
      <c r="F981" s="121"/>
      <c r="G981" s="59" t="s">
        <v>488</v>
      </c>
      <c r="H981" s="124" t="s">
        <v>404</v>
      </c>
      <c r="I981" s="27" t="s">
        <v>200</v>
      </c>
      <c r="J981" s="124"/>
      <c r="K981" s="27"/>
      <c r="L981" s="28">
        <v>50</v>
      </c>
      <c r="M981" s="28">
        <v>50</v>
      </c>
    </row>
    <row r="982" spans="1:13">
      <c r="A982" s="44" t="s">
        <v>29</v>
      </c>
      <c r="B982" s="75"/>
      <c r="C982" s="75"/>
      <c r="D982" s="75"/>
      <c r="E982" s="75"/>
      <c r="F982" s="121"/>
      <c r="G982" s="59" t="s">
        <v>488</v>
      </c>
      <c r="H982" s="124" t="s">
        <v>404</v>
      </c>
      <c r="I982" s="27" t="s">
        <v>200</v>
      </c>
      <c r="J982" s="124" t="s">
        <v>123</v>
      </c>
      <c r="K982" s="27" t="s">
        <v>246</v>
      </c>
      <c r="L982" s="28">
        <v>50</v>
      </c>
      <c r="M982" s="28">
        <v>50</v>
      </c>
    </row>
    <row r="983" spans="1:13">
      <c r="A983" s="94" t="s">
        <v>405</v>
      </c>
      <c r="B983" s="75"/>
      <c r="C983" s="75"/>
      <c r="D983" s="75"/>
      <c r="E983" s="75"/>
      <c r="F983" s="121"/>
      <c r="G983" s="116"/>
      <c r="H983" s="122"/>
      <c r="I983" s="41"/>
      <c r="J983" s="122"/>
      <c r="K983" s="41"/>
      <c r="L983" s="42"/>
      <c r="M983" s="42"/>
    </row>
    <row r="984" spans="1:13">
      <c r="A984" s="94" t="s">
        <v>402</v>
      </c>
      <c r="B984" s="75"/>
      <c r="C984" s="75"/>
      <c r="D984" s="75"/>
      <c r="E984" s="75"/>
      <c r="F984" s="121"/>
      <c r="G984" s="134" t="s">
        <v>488</v>
      </c>
      <c r="H984" s="122" t="s">
        <v>406</v>
      </c>
      <c r="I984" s="41"/>
      <c r="J984" s="122"/>
      <c r="K984" s="41"/>
      <c r="L984" s="42">
        <f t="shared" ref="L984:M987" si="21">L985</f>
        <v>100</v>
      </c>
      <c r="M984" s="42">
        <f t="shared" si="21"/>
        <v>100</v>
      </c>
    </row>
    <row r="985" spans="1:13">
      <c r="A985" s="40" t="s">
        <v>285</v>
      </c>
      <c r="B985" s="4"/>
      <c r="C985" s="4"/>
      <c r="D985" s="4"/>
      <c r="E985" s="4"/>
      <c r="F985" s="131"/>
      <c r="G985" s="134" t="s">
        <v>488</v>
      </c>
      <c r="H985" s="122" t="s">
        <v>407</v>
      </c>
      <c r="I985" s="41" t="s">
        <v>196</v>
      </c>
      <c r="J985" s="122"/>
      <c r="K985" s="41"/>
      <c r="L985" s="42">
        <f t="shared" si="21"/>
        <v>100</v>
      </c>
      <c r="M985" s="42">
        <f t="shared" si="21"/>
        <v>100</v>
      </c>
    </row>
    <row r="986" spans="1:13">
      <c r="A986" s="40" t="s">
        <v>197</v>
      </c>
      <c r="B986" s="4"/>
      <c r="C986" s="4"/>
      <c r="D986" s="4"/>
      <c r="E986" s="4"/>
      <c r="F986" s="131"/>
      <c r="G986" s="134" t="s">
        <v>488</v>
      </c>
      <c r="H986" s="122" t="s">
        <v>407</v>
      </c>
      <c r="I986" s="41" t="s">
        <v>198</v>
      </c>
      <c r="J986" s="122"/>
      <c r="K986" s="41"/>
      <c r="L986" s="42">
        <f t="shared" si="21"/>
        <v>100</v>
      </c>
      <c r="M986" s="42">
        <f t="shared" si="21"/>
        <v>100</v>
      </c>
    </row>
    <row r="987" spans="1:13">
      <c r="A987" s="44" t="s">
        <v>199</v>
      </c>
      <c r="B987" s="4"/>
      <c r="C987" s="4"/>
      <c r="D987" s="4"/>
      <c r="E987" s="4"/>
      <c r="F987" s="131"/>
      <c r="G987" s="59" t="s">
        <v>488</v>
      </c>
      <c r="H987" s="124" t="s">
        <v>407</v>
      </c>
      <c r="I987" s="27" t="s">
        <v>200</v>
      </c>
      <c r="J987" s="124"/>
      <c r="K987" s="27"/>
      <c r="L987" s="28">
        <f t="shared" si="21"/>
        <v>100</v>
      </c>
      <c r="M987" s="28">
        <f t="shared" si="21"/>
        <v>100</v>
      </c>
    </row>
    <row r="988" spans="1:13">
      <c r="A988" s="44" t="s">
        <v>29</v>
      </c>
      <c r="B988" s="4"/>
      <c r="C988" s="4"/>
      <c r="D988" s="4"/>
      <c r="E988" s="4"/>
      <c r="F988" s="131"/>
      <c r="G988" s="59" t="s">
        <v>488</v>
      </c>
      <c r="H988" s="124" t="s">
        <v>407</v>
      </c>
      <c r="I988" s="27" t="s">
        <v>200</v>
      </c>
      <c r="J988" s="124" t="s">
        <v>123</v>
      </c>
      <c r="K988" s="27" t="s">
        <v>246</v>
      </c>
      <c r="L988" s="28">
        <v>100</v>
      </c>
      <c r="M988" s="28">
        <v>100</v>
      </c>
    </row>
    <row r="989" spans="1:13">
      <c r="A989" s="40" t="s">
        <v>408</v>
      </c>
      <c r="B989" s="75"/>
      <c r="C989" s="75"/>
      <c r="D989" s="75"/>
      <c r="E989" s="75"/>
      <c r="F989" s="121"/>
      <c r="G989" s="116"/>
      <c r="H989" s="122"/>
      <c r="I989" s="41"/>
      <c r="J989" s="122"/>
      <c r="K989" s="41"/>
      <c r="L989" s="42"/>
      <c r="M989" s="42"/>
    </row>
    <row r="990" spans="1:13">
      <c r="A990" s="40" t="s">
        <v>409</v>
      </c>
      <c r="B990" s="75"/>
      <c r="C990" s="75"/>
      <c r="D990" s="75"/>
      <c r="E990" s="75"/>
      <c r="F990" s="121"/>
      <c r="G990" s="116"/>
      <c r="H990" s="122"/>
      <c r="I990" s="41"/>
      <c r="J990" s="122"/>
      <c r="K990" s="41"/>
      <c r="L990" s="42"/>
      <c r="M990" s="42"/>
    </row>
    <row r="991" spans="1:13">
      <c r="A991" s="40" t="s">
        <v>475</v>
      </c>
      <c r="B991" s="75"/>
      <c r="C991" s="75"/>
      <c r="D991" s="75"/>
      <c r="E991" s="75"/>
      <c r="F991" s="121"/>
      <c r="G991" s="134" t="s">
        <v>488</v>
      </c>
      <c r="H991" s="122" t="s">
        <v>411</v>
      </c>
      <c r="I991" s="41"/>
      <c r="J991" s="122"/>
      <c r="K991" s="41"/>
      <c r="L991" s="42">
        <f t="shared" ref="L991:M993" si="22">L992</f>
        <v>100</v>
      </c>
      <c r="M991" s="42">
        <f t="shared" si="22"/>
        <v>100</v>
      </c>
    </row>
    <row r="992" spans="1:13">
      <c r="A992" s="40" t="s">
        <v>285</v>
      </c>
      <c r="B992" s="75"/>
      <c r="C992" s="75"/>
      <c r="D992" s="75"/>
      <c r="E992" s="75"/>
      <c r="F992" s="121"/>
      <c r="G992" s="134" t="s">
        <v>488</v>
      </c>
      <c r="H992" s="122" t="s">
        <v>412</v>
      </c>
      <c r="I992" s="41" t="s">
        <v>196</v>
      </c>
      <c r="J992" s="122"/>
      <c r="K992" s="41"/>
      <c r="L992" s="42">
        <f t="shared" si="22"/>
        <v>100</v>
      </c>
      <c r="M992" s="42">
        <f t="shared" si="22"/>
        <v>100</v>
      </c>
    </row>
    <row r="993" spans="1:13">
      <c r="A993" s="40" t="s">
        <v>197</v>
      </c>
      <c r="B993" s="75"/>
      <c r="C993" s="75"/>
      <c r="D993" s="75"/>
      <c r="E993" s="75"/>
      <c r="F993" s="121"/>
      <c r="G993" s="134" t="s">
        <v>488</v>
      </c>
      <c r="H993" s="122" t="s">
        <v>413</v>
      </c>
      <c r="I993" s="41" t="s">
        <v>198</v>
      </c>
      <c r="J993" s="122"/>
      <c r="K993" s="41"/>
      <c r="L993" s="42">
        <f t="shared" si="22"/>
        <v>100</v>
      </c>
      <c r="M993" s="42">
        <f t="shared" si="22"/>
        <v>100</v>
      </c>
    </row>
    <row r="994" spans="1:13">
      <c r="A994" s="44" t="s">
        <v>199</v>
      </c>
      <c r="B994" s="75"/>
      <c r="C994" s="75"/>
      <c r="D994" s="75"/>
      <c r="E994" s="75"/>
      <c r="F994" s="121"/>
      <c r="G994" s="59" t="s">
        <v>488</v>
      </c>
      <c r="H994" s="124" t="s">
        <v>413</v>
      </c>
      <c r="I994" s="27" t="s">
        <v>200</v>
      </c>
      <c r="J994" s="124"/>
      <c r="K994" s="27"/>
      <c r="L994" s="28">
        <v>100</v>
      </c>
      <c r="M994" s="28">
        <v>100</v>
      </c>
    </row>
    <row r="995" spans="1:13">
      <c r="A995" s="30" t="s">
        <v>19</v>
      </c>
      <c r="B995" s="75"/>
      <c r="C995" s="75"/>
      <c r="D995" s="75"/>
      <c r="E995" s="75"/>
      <c r="F995" s="121"/>
      <c r="G995" s="116"/>
      <c r="H995" s="124"/>
      <c r="I995" s="27"/>
      <c r="J995" s="124"/>
      <c r="K995" s="27"/>
      <c r="L995" s="28"/>
      <c r="M995" s="28"/>
    </row>
    <row r="996" spans="1:13">
      <c r="A996" s="30" t="s">
        <v>20</v>
      </c>
      <c r="B996" s="75"/>
      <c r="C996" s="75"/>
      <c r="D996" s="75"/>
      <c r="E996" s="75"/>
      <c r="F996" s="121"/>
      <c r="G996" s="59" t="s">
        <v>488</v>
      </c>
      <c r="H996" s="124" t="s">
        <v>413</v>
      </c>
      <c r="I996" s="27" t="s">
        <v>200</v>
      </c>
      <c r="J996" s="124" t="s">
        <v>123</v>
      </c>
      <c r="K996" s="27" t="s">
        <v>239</v>
      </c>
      <c r="L996" s="28">
        <v>100</v>
      </c>
      <c r="M996" s="28">
        <v>100</v>
      </c>
    </row>
    <row r="997" spans="1:13">
      <c r="A997" s="40" t="s">
        <v>476</v>
      </c>
      <c r="G997" s="116"/>
      <c r="H997" s="122"/>
      <c r="I997" s="41"/>
      <c r="J997" s="122"/>
      <c r="K997" s="41"/>
      <c r="L997" s="42"/>
      <c r="M997" s="42"/>
    </row>
    <row r="998" spans="1:13">
      <c r="A998" s="40" t="s">
        <v>477</v>
      </c>
      <c r="G998" s="134" t="s">
        <v>488</v>
      </c>
      <c r="H998" s="122" t="s">
        <v>416</v>
      </c>
      <c r="I998" s="41"/>
      <c r="J998" s="122"/>
      <c r="K998" s="41"/>
      <c r="L998" s="42">
        <f>L1000</f>
        <v>1074.0999999999999</v>
      </c>
      <c r="M998" s="42">
        <f>M1000</f>
        <v>1074.0999999999999</v>
      </c>
    </row>
    <row r="999" spans="1:13">
      <c r="A999" s="40" t="s">
        <v>417</v>
      </c>
      <c r="G999" s="116"/>
      <c r="H999" s="124"/>
      <c r="I999" s="27"/>
      <c r="J999" s="124"/>
      <c r="K999" s="27"/>
      <c r="L999" s="28"/>
      <c r="M999" s="28"/>
    </row>
    <row r="1000" spans="1:13">
      <c r="A1000" s="40" t="s">
        <v>418</v>
      </c>
      <c r="G1000" s="134" t="s">
        <v>488</v>
      </c>
      <c r="H1000" s="122" t="s">
        <v>416</v>
      </c>
      <c r="I1000" s="41" t="s">
        <v>115</v>
      </c>
      <c r="J1000" s="122"/>
      <c r="K1000" s="89"/>
      <c r="L1000" s="42">
        <f>L1001</f>
        <v>1074.0999999999999</v>
      </c>
      <c r="M1000" s="42">
        <f>M1001</f>
        <v>1074.0999999999999</v>
      </c>
    </row>
    <row r="1001" spans="1:13">
      <c r="A1001" s="40" t="s">
        <v>116</v>
      </c>
      <c r="G1001" s="134" t="s">
        <v>488</v>
      </c>
      <c r="H1001" s="122" t="s">
        <v>416</v>
      </c>
      <c r="I1001" s="41" t="s">
        <v>117</v>
      </c>
      <c r="J1001" s="122"/>
      <c r="K1001" s="41"/>
      <c r="L1001" s="42">
        <f>L1003</f>
        <v>1074.0999999999999</v>
      </c>
      <c r="M1001" s="42">
        <f>M1003</f>
        <v>1074.0999999999999</v>
      </c>
    </row>
    <row r="1002" spans="1:13">
      <c r="A1002" s="95" t="s">
        <v>419</v>
      </c>
      <c r="G1002" s="116"/>
      <c r="H1002" s="122"/>
      <c r="I1002" s="41"/>
      <c r="J1002" s="122"/>
      <c r="K1002" s="41"/>
      <c r="L1002" s="42"/>
      <c r="M1002" s="42"/>
    </row>
    <row r="1003" spans="1:13">
      <c r="A1003" s="95" t="s">
        <v>420</v>
      </c>
      <c r="G1003" s="59" t="s">
        <v>488</v>
      </c>
      <c r="H1003" s="124" t="s">
        <v>416</v>
      </c>
      <c r="I1003" s="27" t="s">
        <v>120</v>
      </c>
      <c r="J1003" s="124"/>
      <c r="K1003" s="27"/>
      <c r="L1003" s="28">
        <f>L1004</f>
        <v>1074.0999999999999</v>
      </c>
      <c r="M1003" s="28">
        <f>M1004</f>
        <v>1074.0999999999999</v>
      </c>
    </row>
    <row r="1004" spans="1:13">
      <c r="A1004" s="44" t="s">
        <v>421</v>
      </c>
      <c r="G1004" s="59" t="s">
        <v>488</v>
      </c>
      <c r="H1004" s="124" t="s">
        <v>416</v>
      </c>
      <c r="I1004" s="27" t="s">
        <v>120</v>
      </c>
      <c r="J1004" s="124" t="s">
        <v>422</v>
      </c>
      <c r="K1004" s="27" t="s">
        <v>142</v>
      </c>
      <c r="L1004" s="28">
        <v>1074.0999999999999</v>
      </c>
      <c r="M1004" s="28">
        <v>1074.0999999999999</v>
      </c>
    </row>
    <row r="1005" spans="1:13">
      <c r="A1005" s="40" t="s">
        <v>423</v>
      </c>
      <c r="B1005" s="4"/>
      <c r="C1005" s="4"/>
      <c r="D1005" s="4"/>
      <c r="E1005" s="4"/>
      <c r="F1005" s="10"/>
      <c r="G1005" s="116"/>
      <c r="H1005" s="107"/>
      <c r="I1005" s="32"/>
      <c r="J1005" s="107"/>
      <c r="K1005" s="32"/>
      <c r="L1005" s="33"/>
      <c r="M1005" s="33"/>
    </row>
    <row r="1006" spans="1:13">
      <c r="A1006" s="40" t="s">
        <v>167</v>
      </c>
      <c r="B1006" s="4"/>
      <c r="C1006" s="4"/>
      <c r="D1006" s="4"/>
      <c r="E1006" s="4"/>
      <c r="F1006" s="10"/>
      <c r="G1006" s="134" t="s">
        <v>488</v>
      </c>
      <c r="H1006" s="107" t="s">
        <v>424</v>
      </c>
      <c r="I1006" s="32"/>
      <c r="J1006" s="107"/>
      <c r="K1006" s="32"/>
      <c r="L1006" s="33">
        <f>L1007</f>
        <v>700</v>
      </c>
      <c r="M1006" s="33">
        <f>M1007</f>
        <v>700</v>
      </c>
    </row>
    <row r="1007" spans="1:13">
      <c r="A1007" s="40" t="s">
        <v>375</v>
      </c>
      <c r="B1007" s="4"/>
      <c r="C1007" s="4"/>
      <c r="D1007" s="4"/>
      <c r="E1007" s="4"/>
      <c r="F1007" s="10"/>
      <c r="G1007" s="134" t="s">
        <v>488</v>
      </c>
      <c r="H1007" s="107" t="s">
        <v>424</v>
      </c>
      <c r="I1007" s="32" t="s">
        <v>376</v>
      </c>
      <c r="J1007" s="107"/>
      <c r="K1007" s="32"/>
      <c r="L1007" s="33">
        <f t="shared" ref="L1007:M1007" si="23">L1008</f>
        <v>700</v>
      </c>
      <c r="M1007" s="33">
        <f t="shared" si="23"/>
        <v>700</v>
      </c>
    </row>
    <row r="1008" spans="1:13">
      <c r="A1008" s="44" t="s">
        <v>425</v>
      </c>
      <c r="B1008" s="4"/>
      <c r="C1008" s="4"/>
      <c r="D1008" s="4"/>
      <c r="E1008" s="4"/>
      <c r="F1008" s="10"/>
      <c r="G1008" s="59" t="s">
        <v>488</v>
      </c>
      <c r="H1008" s="128" t="s">
        <v>424</v>
      </c>
      <c r="I1008" s="37" t="s">
        <v>426</v>
      </c>
      <c r="J1008" s="128"/>
      <c r="K1008" s="37"/>
      <c r="L1008" s="38">
        <f>L1009</f>
        <v>700</v>
      </c>
      <c r="M1008" s="38">
        <f>M1009</f>
        <v>700</v>
      </c>
    </row>
    <row r="1009" spans="1:13">
      <c r="A1009" s="44" t="s">
        <v>425</v>
      </c>
      <c r="B1009" s="4"/>
      <c r="C1009" s="4"/>
      <c r="D1009" s="4"/>
      <c r="E1009" s="4"/>
      <c r="F1009" s="10"/>
      <c r="G1009" s="59" t="s">
        <v>488</v>
      </c>
      <c r="H1009" s="128" t="s">
        <v>424</v>
      </c>
      <c r="I1009" s="37" t="s">
        <v>426</v>
      </c>
      <c r="J1009" s="128" t="s">
        <v>239</v>
      </c>
      <c r="K1009" s="37" t="s">
        <v>422</v>
      </c>
      <c r="L1009" s="38">
        <v>700</v>
      </c>
      <c r="M1009" s="38">
        <v>700</v>
      </c>
    </row>
    <row r="1010" spans="1:13">
      <c r="A1010" s="11" t="s">
        <v>427</v>
      </c>
      <c r="B1010" s="4"/>
      <c r="C1010" s="4"/>
      <c r="D1010" s="4"/>
      <c r="E1010" s="4"/>
      <c r="F1010" s="10"/>
      <c r="G1010" s="134" t="s">
        <v>488</v>
      </c>
      <c r="H1010" s="107" t="s">
        <v>428</v>
      </c>
      <c r="I1010" s="32"/>
      <c r="J1010" s="107"/>
      <c r="K1010" s="32"/>
      <c r="L1010" s="33">
        <f t="shared" ref="L1010:M1012" si="24">L1011</f>
        <v>120</v>
      </c>
      <c r="M1010" s="33">
        <f t="shared" si="24"/>
        <v>120</v>
      </c>
    </row>
    <row r="1011" spans="1:13">
      <c r="A1011" s="40" t="s">
        <v>195</v>
      </c>
      <c r="B1011" s="4"/>
      <c r="C1011" s="4"/>
      <c r="D1011" s="4"/>
      <c r="E1011" s="4"/>
      <c r="F1011" s="10"/>
      <c r="G1011" s="134" t="s">
        <v>488</v>
      </c>
      <c r="H1011" s="107" t="s">
        <v>428</v>
      </c>
      <c r="I1011" s="32" t="s">
        <v>196</v>
      </c>
      <c r="J1011" s="107"/>
      <c r="K1011" s="32"/>
      <c r="L1011" s="33">
        <f t="shared" si="24"/>
        <v>120</v>
      </c>
      <c r="M1011" s="33">
        <f t="shared" si="24"/>
        <v>120</v>
      </c>
    </row>
    <row r="1012" spans="1:13">
      <c r="A1012" s="40" t="s">
        <v>197</v>
      </c>
      <c r="B1012" s="4"/>
      <c r="C1012" s="4"/>
      <c r="D1012" s="4"/>
      <c r="E1012" s="4"/>
      <c r="F1012" s="10"/>
      <c r="G1012" s="134" t="s">
        <v>488</v>
      </c>
      <c r="H1012" s="107" t="s">
        <v>428</v>
      </c>
      <c r="I1012" s="32" t="s">
        <v>198</v>
      </c>
      <c r="J1012" s="107"/>
      <c r="K1012" s="32"/>
      <c r="L1012" s="33">
        <f t="shared" si="24"/>
        <v>120</v>
      </c>
      <c r="M1012" s="33">
        <f t="shared" si="24"/>
        <v>120</v>
      </c>
    </row>
    <row r="1013" spans="1:13">
      <c r="A1013" s="44" t="s">
        <v>199</v>
      </c>
      <c r="B1013" s="4"/>
      <c r="C1013" s="4"/>
      <c r="D1013" s="4"/>
      <c r="E1013" s="4"/>
      <c r="F1013" s="10"/>
      <c r="G1013" s="59" t="s">
        <v>488</v>
      </c>
      <c r="H1013" s="128" t="s">
        <v>428</v>
      </c>
      <c r="I1013" s="37" t="s">
        <v>200</v>
      </c>
      <c r="J1013" s="128"/>
      <c r="K1013" s="37"/>
      <c r="L1013" s="38">
        <f>L1014</f>
        <v>120</v>
      </c>
      <c r="M1013" s="38">
        <f>M1014</f>
        <v>120</v>
      </c>
    </row>
    <row r="1014" spans="1:13">
      <c r="A1014" s="44" t="s">
        <v>429</v>
      </c>
      <c r="B1014" s="4"/>
      <c r="C1014" s="4"/>
      <c r="D1014" s="4"/>
      <c r="E1014" s="4"/>
      <c r="F1014" s="10"/>
      <c r="G1014" s="59" t="s">
        <v>488</v>
      </c>
      <c r="H1014" s="128" t="s">
        <v>428</v>
      </c>
      <c r="I1014" s="37" t="s">
        <v>200</v>
      </c>
      <c r="J1014" s="128" t="s">
        <v>239</v>
      </c>
      <c r="K1014" s="37" t="s">
        <v>422</v>
      </c>
      <c r="L1014" s="38">
        <v>120</v>
      </c>
      <c r="M1014" s="38">
        <v>120</v>
      </c>
    </row>
    <row r="1015" spans="1:13">
      <c r="A1015" s="40" t="s">
        <v>430</v>
      </c>
      <c r="B1015" s="4"/>
      <c r="C1015" s="4"/>
      <c r="D1015" s="4"/>
      <c r="E1015" s="4"/>
      <c r="F1015" s="10"/>
      <c r="G1015" s="116"/>
      <c r="H1015" s="107"/>
      <c r="I1015" s="32"/>
      <c r="J1015" s="107"/>
      <c r="K1015" s="32"/>
      <c r="L1015" s="33"/>
      <c r="M1015" s="33"/>
    </row>
    <row r="1016" spans="1:13">
      <c r="A1016" s="40" t="s">
        <v>431</v>
      </c>
      <c r="B1016" s="4"/>
      <c r="C1016" s="4"/>
      <c r="D1016" s="4"/>
      <c r="E1016" s="4"/>
      <c r="F1016" s="10"/>
      <c r="G1016" s="134" t="s">
        <v>488</v>
      </c>
      <c r="H1016" s="107" t="s">
        <v>432</v>
      </c>
      <c r="I1016" s="32"/>
      <c r="J1016" s="107"/>
      <c r="K1016" s="32"/>
      <c r="L1016" s="33">
        <f t="shared" ref="L1016:M1018" si="25">L1017</f>
        <v>360</v>
      </c>
      <c r="M1016" s="33">
        <f t="shared" si="25"/>
        <v>360</v>
      </c>
    </row>
    <row r="1017" spans="1:13">
      <c r="A1017" s="40" t="s">
        <v>195</v>
      </c>
      <c r="B1017" s="4"/>
      <c r="C1017" s="4"/>
      <c r="D1017" s="4"/>
      <c r="E1017" s="4"/>
      <c r="F1017" s="10"/>
      <c r="G1017" s="134" t="s">
        <v>488</v>
      </c>
      <c r="H1017" s="107" t="s">
        <v>432</v>
      </c>
      <c r="I1017" s="32" t="s">
        <v>196</v>
      </c>
      <c r="J1017" s="107"/>
      <c r="K1017" s="32"/>
      <c r="L1017" s="33">
        <f t="shared" si="25"/>
        <v>360</v>
      </c>
      <c r="M1017" s="33">
        <f t="shared" si="25"/>
        <v>360</v>
      </c>
    </row>
    <row r="1018" spans="1:13">
      <c r="A1018" s="40" t="s">
        <v>197</v>
      </c>
      <c r="B1018" s="4"/>
      <c r="C1018" s="4"/>
      <c r="D1018" s="4"/>
      <c r="E1018" s="4"/>
      <c r="F1018" s="10"/>
      <c r="G1018" s="134" t="s">
        <v>488</v>
      </c>
      <c r="H1018" s="107" t="s">
        <v>432</v>
      </c>
      <c r="I1018" s="32" t="s">
        <v>198</v>
      </c>
      <c r="J1018" s="107"/>
      <c r="K1018" s="32"/>
      <c r="L1018" s="33">
        <f t="shared" si="25"/>
        <v>360</v>
      </c>
      <c r="M1018" s="33">
        <f t="shared" si="25"/>
        <v>360</v>
      </c>
    </row>
    <row r="1019" spans="1:13">
      <c r="A1019" s="44" t="s">
        <v>199</v>
      </c>
      <c r="B1019" s="4"/>
      <c r="C1019" s="4"/>
      <c r="D1019" s="4"/>
      <c r="E1019" s="4"/>
      <c r="F1019" s="10"/>
      <c r="G1019" s="59" t="s">
        <v>488</v>
      </c>
      <c r="H1019" s="128" t="s">
        <v>432</v>
      </c>
      <c r="I1019" s="37" t="s">
        <v>200</v>
      </c>
      <c r="J1019" s="128"/>
      <c r="K1019" s="37"/>
      <c r="L1019" s="38">
        <f>L1020</f>
        <v>360</v>
      </c>
      <c r="M1019" s="38">
        <f>M1020</f>
        <v>360</v>
      </c>
    </row>
    <row r="1020" spans="1:13">
      <c r="A1020" s="44" t="s">
        <v>429</v>
      </c>
      <c r="B1020" s="4"/>
      <c r="C1020" s="4"/>
      <c r="D1020" s="4"/>
      <c r="E1020" s="4"/>
      <c r="F1020" s="10"/>
      <c r="G1020" s="59" t="s">
        <v>488</v>
      </c>
      <c r="H1020" s="128" t="s">
        <v>432</v>
      </c>
      <c r="I1020" s="37" t="s">
        <v>200</v>
      </c>
      <c r="J1020" s="128" t="s">
        <v>239</v>
      </c>
      <c r="K1020" s="37" t="s">
        <v>330</v>
      </c>
      <c r="L1020" s="38">
        <v>360</v>
      </c>
      <c r="M1020" s="38">
        <v>360</v>
      </c>
    </row>
    <row r="1021" spans="1:13">
      <c r="A1021" s="11" t="s">
        <v>433</v>
      </c>
      <c r="B1021" s="4"/>
      <c r="C1021" s="4"/>
      <c r="D1021" s="4"/>
      <c r="E1021" s="4"/>
      <c r="F1021" s="10"/>
      <c r="G1021" s="116"/>
      <c r="H1021" s="128"/>
      <c r="I1021" s="37"/>
      <c r="J1021" s="128"/>
      <c r="K1021" s="37"/>
      <c r="L1021" s="38"/>
      <c r="M1021" s="38"/>
    </row>
    <row r="1022" spans="1:13">
      <c r="A1022" s="11" t="s">
        <v>434</v>
      </c>
      <c r="B1022" s="4"/>
      <c r="C1022" s="4"/>
      <c r="D1022" s="4"/>
      <c r="E1022" s="4"/>
      <c r="F1022" s="10"/>
      <c r="G1022" s="134" t="s">
        <v>488</v>
      </c>
      <c r="H1022" s="107" t="s">
        <v>435</v>
      </c>
      <c r="I1022" s="32"/>
      <c r="J1022" s="107"/>
      <c r="K1022" s="32"/>
      <c r="L1022" s="33">
        <f t="shared" ref="L1022:M1024" si="26">L1023</f>
        <v>118.5</v>
      </c>
      <c r="M1022" s="33">
        <f t="shared" si="26"/>
        <v>118.4</v>
      </c>
    </row>
    <row r="1023" spans="1:13">
      <c r="A1023" s="40" t="s">
        <v>285</v>
      </c>
      <c r="B1023" s="75"/>
      <c r="C1023" s="75"/>
      <c r="D1023" s="75"/>
      <c r="E1023" s="75"/>
      <c r="F1023" s="121"/>
      <c r="G1023" s="134" t="s">
        <v>488</v>
      </c>
      <c r="H1023" s="107" t="s">
        <v>435</v>
      </c>
      <c r="I1023" s="91" t="s">
        <v>196</v>
      </c>
      <c r="J1023" s="129"/>
      <c r="K1023" s="91"/>
      <c r="L1023" s="84">
        <f t="shared" si="26"/>
        <v>118.5</v>
      </c>
      <c r="M1023" s="84">
        <f t="shared" si="26"/>
        <v>118.4</v>
      </c>
    </row>
    <row r="1024" spans="1:13">
      <c r="A1024" s="40" t="s">
        <v>197</v>
      </c>
      <c r="B1024" s="75"/>
      <c r="C1024" s="75"/>
      <c r="D1024" s="75"/>
      <c r="E1024" s="75"/>
      <c r="F1024" s="121"/>
      <c r="G1024" s="134" t="s">
        <v>488</v>
      </c>
      <c r="H1024" s="107" t="s">
        <v>435</v>
      </c>
      <c r="I1024" s="91" t="s">
        <v>198</v>
      </c>
      <c r="J1024" s="129"/>
      <c r="K1024" s="91"/>
      <c r="L1024" s="42">
        <f t="shared" si="26"/>
        <v>118.5</v>
      </c>
      <c r="M1024" s="42">
        <f t="shared" si="26"/>
        <v>118.4</v>
      </c>
    </row>
    <row r="1025" spans="1:13">
      <c r="A1025" s="44" t="s">
        <v>199</v>
      </c>
      <c r="B1025" s="75"/>
      <c r="C1025" s="75"/>
      <c r="D1025" s="75"/>
      <c r="E1025" s="75"/>
      <c r="F1025" s="121"/>
      <c r="G1025" s="59" t="s">
        <v>488</v>
      </c>
      <c r="H1025" s="128" t="s">
        <v>435</v>
      </c>
      <c r="I1025" s="96" t="s">
        <v>200</v>
      </c>
      <c r="J1025" s="137"/>
      <c r="K1025" s="96"/>
      <c r="L1025" s="28">
        <v>118.5</v>
      </c>
      <c r="M1025" s="28">
        <f>M1026</f>
        <v>118.4</v>
      </c>
    </row>
    <row r="1026" spans="1:13">
      <c r="A1026" s="44" t="s">
        <v>429</v>
      </c>
      <c r="B1026" s="75"/>
      <c r="C1026" s="75"/>
      <c r="D1026" s="75"/>
      <c r="E1026" s="75"/>
      <c r="F1026" s="121"/>
      <c r="G1026" s="59" t="s">
        <v>488</v>
      </c>
      <c r="H1026" s="128" t="s">
        <v>435</v>
      </c>
      <c r="I1026" s="96" t="s">
        <v>200</v>
      </c>
      <c r="J1026" s="137" t="s">
        <v>239</v>
      </c>
      <c r="K1026" s="96" t="s">
        <v>422</v>
      </c>
      <c r="L1026" s="28">
        <v>118.5</v>
      </c>
      <c r="M1026" s="28">
        <v>118.4</v>
      </c>
    </row>
    <row r="1027" spans="1:13">
      <c r="A1027" s="11" t="s">
        <v>433</v>
      </c>
      <c r="B1027" s="75"/>
      <c r="C1027" s="75"/>
      <c r="D1027" s="75"/>
      <c r="E1027" s="75"/>
      <c r="F1027" s="121"/>
      <c r="G1027" s="116"/>
      <c r="H1027" s="122"/>
      <c r="I1027" s="41"/>
      <c r="J1027" s="122"/>
      <c r="K1027" s="41"/>
      <c r="L1027" s="42"/>
      <c r="M1027" s="42"/>
    </row>
    <row r="1028" spans="1:13">
      <c r="A1028" s="11" t="s">
        <v>434</v>
      </c>
      <c r="B1028" s="75"/>
      <c r="C1028" s="75"/>
      <c r="D1028" s="75"/>
      <c r="E1028" s="75"/>
      <c r="F1028" s="121"/>
      <c r="G1028" s="134" t="s">
        <v>488</v>
      </c>
      <c r="H1028" s="107" t="s">
        <v>436</v>
      </c>
      <c r="I1028" s="32"/>
      <c r="J1028" s="107"/>
      <c r="K1028" s="32"/>
      <c r="L1028" s="42">
        <f t="shared" ref="L1028:M1030" si="27">L1029</f>
        <v>44.4</v>
      </c>
      <c r="M1028" s="42">
        <f t="shared" si="27"/>
        <v>50.5</v>
      </c>
    </row>
    <row r="1029" spans="1:13">
      <c r="A1029" s="40" t="s">
        <v>285</v>
      </c>
      <c r="B1029" s="75"/>
      <c r="C1029" s="75"/>
      <c r="D1029" s="75"/>
      <c r="E1029" s="75"/>
      <c r="F1029" s="121"/>
      <c r="G1029" s="134" t="s">
        <v>488</v>
      </c>
      <c r="H1029" s="107" t="s">
        <v>436</v>
      </c>
      <c r="I1029" s="91" t="s">
        <v>196</v>
      </c>
      <c r="J1029" s="129"/>
      <c r="K1029" s="91"/>
      <c r="L1029" s="42">
        <f t="shared" si="27"/>
        <v>44.4</v>
      </c>
      <c r="M1029" s="42">
        <f t="shared" si="27"/>
        <v>50.5</v>
      </c>
    </row>
    <row r="1030" spans="1:13">
      <c r="A1030" s="40" t="s">
        <v>197</v>
      </c>
      <c r="B1030" s="25"/>
      <c r="C1030" s="25"/>
      <c r="D1030" s="25"/>
      <c r="E1030" s="25"/>
      <c r="F1030" s="123"/>
      <c r="G1030" s="134" t="s">
        <v>488</v>
      </c>
      <c r="H1030" s="107" t="s">
        <v>436</v>
      </c>
      <c r="I1030" s="91" t="s">
        <v>198</v>
      </c>
      <c r="J1030" s="129"/>
      <c r="K1030" s="91"/>
      <c r="L1030" s="42">
        <f t="shared" si="27"/>
        <v>44.4</v>
      </c>
      <c r="M1030" s="42">
        <f t="shared" si="27"/>
        <v>50.5</v>
      </c>
    </row>
    <row r="1031" spans="1:13">
      <c r="A1031" s="44" t="s">
        <v>199</v>
      </c>
      <c r="B1031" s="75"/>
      <c r="C1031" s="75"/>
      <c r="D1031" s="75"/>
      <c r="E1031" s="75"/>
      <c r="F1031" s="121"/>
      <c r="G1031" s="59" t="s">
        <v>488</v>
      </c>
      <c r="H1031" s="128" t="s">
        <v>436</v>
      </c>
      <c r="I1031" s="96" t="s">
        <v>200</v>
      </c>
      <c r="J1031" s="137"/>
      <c r="K1031" s="96"/>
      <c r="L1031" s="28">
        <f>L1032</f>
        <v>44.4</v>
      </c>
      <c r="M1031" s="28">
        <f>M1032</f>
        <v>50.5</v>
      </c>
    </row>
    <row r="1032" spans="1:13">
      <c r="A1032" s="44" t="s">
        <v>429</v>
      </c>
      <c r="B1032" s="75"/>
      <c r="C1032" s="75"/>
      <c r="D1032" s="75"/>
      <c r="E1032" s="75"/>
      <c r="F1032" s="121"/>
      <c r="G1032" s="59" t="s">
        <v>488</v>
      </c>
      <c r="H1032" s="128" t="s">
        <v>436</v>
      </c>
      <c r="I1032" s="96" t="s">
        <v>200</v>
      </c>
      <c r="J1032" s="137" t="s">
        <v>239</v>
      </c>
      <c r="K1032" s="96" t="s">
        <v>422</v>
      </c>
      <c r="L1032" s="28">
        <v>44.4</v>
      </c>
      <c r="M1032" s="28">
        <v>50.5</v>
      </c>
    </row>
    <row r="1033" spans="1:13">
      <c r="A1033" s="40" t="s">
        <v>437</v>
      </c>
      <c r="B1033" s="75"/>
      <c r="C1033" s="75"/>
      <c r="D1033" s="75"/>
      <c r="E1033" s="75"/>
      <c r="F1033" s="121"/>
      <c r="G1033" s="116"/>
      <c r="H1033" s="128"/>
      <c r="I1033" s="96"/>
      <c r="J1033" s="137"/>
      <c r="K1033" s="96"/>
      <c r="L1033" s="28"/>
      <c r="M1033" s="28"/>
    </row>
    <row r="1034" spans="1:13">
      <c r="A1034" s="40" t="s">
        <v>438</v>
      </c>
      <c r="B1034" s="75"/>
      <c r="C1034" s="75"/>
      <c r="D1034" s="75"/>
      <c r="E1034" s="75"/>
      <c r="F1034" s="121"/>
      <c r="G1034" s="134" t="s">
        <v>488</v>
      </c>
      <c r="H1034" s="107" t="s">
        <v>439</v>
      </c>
      <c r="I1034" s="91"/>
      <c r="J1034" s="129"/>
      <c r="K1034" s="91"/>
      <c r="L1034" s="42">
        <f t="shared" ref="L1034:M1037" si="28">L1035</f>
        <v>744.6</v>
      </c>
      <c r="M1034" s="42">
        <f t="shared" si="28"/>
        <v>744.6</v>
      </c>
    </row>
    <row r="1035" spans="1:13">
      <c r="A1035" s="40" t="s">
        <v>285</v>
      </c>
      <c r="B1035" s="75"/>
      <c r="C1035" s="75"/>
      <c r="D1035" s="75"/>
      <c r="E1035" s="75"/>
      <c r="F1035" s="121"/>
      <c r="G1035" s="134" t="s">
        <v>488</v>
      </c>
      <c r="H1035" s="107" t="s">
        <v>439</v>
      </c>
      <c r="I1035" s="91" t="s">
        <v>196</v>
      </c>
      <c r="J1035" s="129"/>
      <c r="K1035" s="91"/>
      <c r="L1035" s="42">
        <f t="shared" si="28"/>
        <v>744.6</v>
      </c>
      <c r="M1035" s="42">
        <f t="shared" si="28"/>
        <v>744.6</v>
      </c>
    </row>
    <row r="1036" spans="1:13">
      <c r="A1036" s="40" t="s">
        <v>197</v>
      </c>
      <c r="B1036" s="75"/>
      <c r="C1036" s="75"/>
      <c r="D1036" s="75"/>
      <c r="E1036" s="75"/>
      <c r="F1036" s="121"/>
      <c r="G1036" s="134" t="s">
        <v>488</v>
      </c>
      <c r="H1036" s="107" t="s">
        <v>439</v>
      </c>
      <c r="I1036" s="91" t="s">
        <v>198</v>
      </c>
      <c r="J1036" s="129"/>
      <c r="K1036" s="91"/>
      <c r="L1036" s="42">
        <f t="shared" si="28"/>
        <v>744.6</v>
      </c>
      <c r="M1036" s="42">
        <f t="shared" si="28"/>
        <v>744.6</v>
      </c>
    </row>
    <row r="1037" spans="1:13">
      <c r="A1037" s="44" t="s">
        <v>199</v>
      </c>
      <c r="B1037" s="75"/>
      <c r="C1037" s="75"/>
      <c r="D1037" s="75"/>
      <c r="E1037" s="75"/>
      <c r="F1037" s="121"/>
      <c r="G1037" s="59" t="s">
        <v>488</v>
      </c>
      <c r="H1037" s="128" t="s">
        <v>439</v>
      </c>
      <c r="I1037" s="96" t="s">
        <v>200</v>
      </c>
      <c r="J1037" s="137"/>
      <c r="K1037" s="96"/>
      <c r="L1037" s="28">
        <f t="shared" si="28"/>
        <v>744.6</v>
      </c>
      <c r="M1037" s="28">
        <f t="shared" si="28"/>
        <v>744.6</v>
      </c>
    </row>
    <row r="1038" spans="1:13">
      <c r="A1038" s="44" t="s">
        <v>33</v>
      </c>
      <c r="B1038" s="75"/>
      <c r="C1038" s="75"/>
      <c r="D1038" s="75"/>
      <c r="E1038" s="75"/>
      <c r="F1038" s="121"/>
      <c r="G1038" s="59" t="s">
        <v>488</v>
      </c>
      <c r="H1038" s="128" t="s">
        <v>439</v>
      </c>
      <c r="I1038" s="96" t="s">
        <v>200</v>
      </c>
      <c r="J1038" s="137" t="s">
        <v>239</v>
      </c>
      <c r="K1038" s="96" t="s">
        <v>330</v>
      </c>
      <c r="L1038" s="28">
        <v>744.6</v>
      </c>
      <c r="M1038" s="28">
        <v>744.6</v>
      </c>
    </row>
    <row r="1039" spans="1:13">
      <c r="A1039" s="40" t="s">
        <v>201</v>
      </c>
      <c r="B1039" s="75"/>
      <c r="C1039" s="75"/>
      <c r="D1039" s="75"/>
      <c r="E1039" s="75"/>
      <c r="F1039" s="121"/>
      <c r="G1039" s="116"/>
      <c r="H1039" s="122"/>
      <c r="I1039" s="41"/>
      <c r="J1039" s="107"/>
      <c r="K1039" s="41"/>
      <c r="L1039" s="42"/>
      <c r="M1039" s="42"/>
    </row>
    <row r="1040" spans="1:13">
      <c r="A1040" s="40" t="s">
        <v>202</v>
      </c>
      <c r="B1040" s="75"/>
      <c r="C1040" s="75"/>
      <c r="D1040" s="75"/>
      <c r="E1040" s="75"/>
      <c r="F1040" s="121"/>
      <c r="G1040" s="116"/>
      <c r="H1040" s="122"/>
      <c r="I1040" s="41"/>
      <c r="J1040" s="107"/>
      <c r="K1040" s="41"/>
      <c r="L1040" s="42"/>
      <c r="M1040" s="42"/>
    </row>
    <row r="1041" spans="1:13">
      <c r="A1041" s="40" t="s">
        <v>203</v>
      </c>
      <c r="B1041" s="75"/>
      <c r="C1041" s="75"/>
      <c r="D1041" s="75"/>
      <c r="E1041" s="75"/>
      <c r="F1041" s="121"/>
      <c r="G1041" s="134" t="s">
        <v>488</v>
      </c>
      <c r="H1041" s="122" t="s">
        <v>204</v>
      </c>
      <c r="I1041" s="41"/>
      <c r="J1041" s="107"/>
      <c r="K1041" s="41"/>
      <c r="L1041" s="42">
        <f t="shared" ref="L1041:M1044" si="29">L1042</f>
        <v>1353.7</v>
      </c>
      <c r="M1041" s="42">
        <f t="shared" si="29"/>
        <v>1353.7</v>
      </c>
    </row>
    <row r="1042" spans="1:13">
      <c r="A1042" s="40" t="s">
        <v>195</v>
      </c>
      <c r="B1042" s="75"/>
      <c r="C1042" s="75"/>
      <c r="D1042" s="75"/>
      <c r="E1042" s="75"/>
      <c r="F1042" s="121"/>
      <c r="G1042" s="134" t="s">
        <v>488</v>
      </c>
      <c r="H1042" s="122" t="s">
        <v>205</v>
      </c>
      <c r="I1042" s="41" t="s">
        <v>196</v>
      </c>
      <c r="J1042" s="107"/>
      <c r="K1042" s="41"/>
      <c r="L1042" s="42">
        <f t="shared" si="29"/>
        <v>1353.7</v>
      </c>
      <c r="M1042" s="42">
        <f t="shared" si="29"/>
        <v>1353.7</v>
      </c>
    </row>
    <row r="1043" spans="1:13">
      <c r="A1043" s="40" t="s">
        <v>197</v>
      </c>
      <c r="B1043" s="75"/>
      <c r="C1043" s="75"/>
      <c r="D1043" s="75"/>
      <c r="E1043" s="75"/>
      <c r="F1043" s="121"/>
      <c r="G1043" s="134" t="s">
        <v>488</v>
      </c>
      <c r="H1043" s="122" t="s">
        <v>205</v>
      </c>
      <c r="I1043" s="41" t="s">
        <v>198</v>
      </c>
      <c r="J1043" s="107"/>
      <c r="K1043" s="41"/>
      <c r="L1043" s="42">
        <f t="shared" si="29"/>
        <v>1353.7</v>
      </c>
      <c r="M1043" s="42">
        <f t="shared" si="29"/>
        <v>1353.7</v>
      </c>
    </row>
    <row r="1044" spans="1:13">
      <c r="A1044" s="44" t="s">
        <v>199</v>
      </c>
      <c r="B1044" s="75"/>
      <c r="C1044" s="75"/>
      <c r="D1044" s="75"/>
      <c r="E1044" s="75"/>
      <c r="F1044" s="121"/>
      <c r="G1044" s="59" t="s">
        <v>488</v>
      </c>
      <c r="H1044" s="124" t="s">
        <v>205</v>
      </c>
      <c r="I1044" s="27" t="s">
        <v>200</v>
      </c>
      <c r="J1044" s="128"/>
      <c r="K1044" s="27"/>
      <c r="L1044" s="28">
        <f t="shared" si="29"/>
        <v>1353.7</v>
      </c>
      <c r="M1044" s="28">
        <f t="shared" si="29"/>
        <v>1353.7</v>
      </c>
    </row>
    <row r="1045" spans="1:13">
      <c r="A1045" s="44" t="s">
        <v>77</v>
      </c>
      <c r="B1045" s="75"/>
      <c r="C1045" s="75"/>
      <c r="D1045" s="75"/>
      <c r="E1045" s="75"/>
      <c r="F1045" s="121"/>
      <c r="G1045" s="59" t="s">
        <v>488</v>
      </c>
      <c r="H1045" s="124" t="s">
        <v>205</v>
      </c>
      <c r="I1045" s="27" t="s">
        <v>200</v>
      </c>
      <c r="J1045" s="128" t="s">
        <v>206</v>
      </c>
      <c r="K1045" s="27" t="s">
        <v>123</v>
      </c>
      <c r="L1045" s="28">
        <f>1000+353.7</f>
        <v>1353.7</v>
      </c>
      <c r="M1045" s="28">
        <f>1000+353.7</f>
        <v>1353.7</v>
      </c>
    </row>
    <row r="1046" spans="1:13">
      <c r="A1046" s="40" t="s">
        <v>201</v>
      </c>
      <c r="B1046" s="4"/>
      <c r="C1046" s="4"/>
      <c r="D1046" s="4"/>
      <c r="E1046" s="4"/>
      <c r="F1046" s="10"/>
      <c r="G1046" s="116"/>
      <c r="H1046" s="122"/>
      <c r="I1046" s="41"/>
      <c r="J1046" s="122"/>
      <c r="K1046" s="41"/>
      <c r="L1046" s="42"/>
      <c r="M1046" s="42"/>
    </row>
    <row r="1047" spans="1:13">
      <c r="A1047" s="40" t="s">
        <v>242</v>
      </c>
      <c r="B1047" s="4"/>
      <c r="C1047" s="4"/>
      <c r="D1047" s="4"/>
      <c r="E1047" s="4"/>
      <c r="F1047" s="10"/>
      <c r="G1047" s="134" t="s">
        <v>488</v>
      </c>
      <c r="H1047" s="122" t="s">
        <v>243</v>
      </c>
      <c r="I1047" s="41"/>
      <c r="J1047" s="122"/>
      <c r="K1047" s="41"/>
      <c r="L1047" s="42">
        <f>L1048+L1053</f>
        <v>100</v>
      </c>
      <c r="M1047" s="42">
        <f>M1048+M1053</f>
        <v>100</v>
      </c>
    </row>
    <row r="1048" spans="1:13">
      <c r="A1048" s="40" t="s">
        <v>244</v>
      </c>
      <c r="B1048" s="35"/>
      <c r="C1048" s="35"/>
      <c r="D1048" s="35"/>
      <c r="E1048" s="35"/>
      <c r="F1048" s="127"/>
      <c r="G1048" s="134" t="s">
        <v>488</v>
      </c>
      <c r="H1048" s="107" t="s">
        <v>245</v>
      </c>
      <c r="I1048" s="32"/>
      <c r="J1048" s="107"/>
      <c r="K1048" s="41"/>
      <c r="L1048" s="42">
        <f t="shared" ref="L1048:M1051" si="30">L1049</f>
        <v>50</v>
      </c>
      <c r="M1048" s="42">
        <f t="shared" si="30"/>
        <v>50</v>
      </c>
    </row>
    <row r="1049" spans="1:13">
      <c r="A1049" s="40" t="s">
        <v>195</v>
      </c>
      <c r="B1049" s="35"/>
      <c r="C1049" s="35"/>
      <c r="D1049" s="35"/>
      <c r="E1049" s="35"/>
      <c r="F1049" s="127"/>
      <c r="G1049" s="134" t="s">
        <v>488</v>
      </c>
      <c r="H1049" s="107" t="s">
        <v>245</v>
      </c>
      <c r="I1049" s="32" t="s">
        <v>196</v>
      </c>
      <c r="J1049" s="107"/>
      <c r="K1049" s="41"/>
      <c r="L1049" s="42">
        <f t="shared" si="30"/>
        <v>50</v>
      </c>
      <c r="M1049" s="42">
        <f t="shared" si="30"/>
        <v>50</v>
      </c>
    </row>
    <row r="1050" spans="1:13">
      <c r="A1050" s="40" t="s">
        <v>197</v>
      </c>
      <c r="B1050" s="35"/>
      <c r="C1050" s="35"/>
      <c r="D1050" s="35"/>
      <c r="E1050" s="35"/>
      <c r="F1050" s="127"/>
      <c r="G1050" s="134" t="s">
        <v>488</v>
      </c>
      <c r="H1050" s="107" t="s">
        <v>245</v>
      </c>
      <c r="I1050" s="32" t="s">
        <v>198</v>
      </c>
      <c r="J1050" s="122"/>
      <c r="K1050" s="41"/>
      <c r="L1050" s="42">
        <f t="shared" si="30"/>
        <v>50</v>
      </c>
      <c r="M1050" s="42">
        <f t="shared" si="30"/>
        <v>50</v>
      </c>
    </row>
    <row r="1051" spans="1:13">
      <c r="A1051" s="44" t="s">
        <v>199</v>
      </c>
      <c r="B1051" s="35"/>
      <c r="C1051" s="35"/>
      <c r="D1051" s="35"/>
      <c r="E1051" s="35"/>
      <c r="F1051" s="127"/>
      <c r="G1051" s="59" t="s">
        <v>488</v>
      </c>
      <c r="H1051" s="128" t="s">
        <v>245</v>
      </c>
      <c r="I1051" s="37" t="s">
        <v>200</v>
      </c>
      <c r="J1051" s="124"/>
      <c r="K1051" s="27"/>
      <c r="L1051" s="28">
        <f t="shared" si="30"/>
        <v>50</v>
      </c>
      <c r="M1051" s="28">
        <f t="shared" si="30"/>
        <v>50</v>
      </c>
    </row>
    <row r="1052" spans="1:13">
      <c r="A1052" s="44" t="s">
        <v>29</v>
      </c>
      <c r="B1052" s="35"/>
      <c r="C1052" s="35"/>
      <c r="D1052" s="35"/>
      <c r="E1052" s="35"/>
      <c r="F1052" s="127"/>
      <c r="G1052" s="59" t="s">
        <v>488</v>
      </c>
      <c r="H1052" s="128" t="s">
        <v>245</v>
      </c>
      <c r="I1052" s="37" t="s">
        <v>200</v>
      </c>
      <c r="J1052" s="124" t="s">
        <v>123</v>
      </c>
      <c r="K1052" s="27" t="s">
        <v>246</v>
      </c>
      <c r="L1052" s="28">
        <v>50</v>
      </c>
      <c r="M1052" s="28">
        <v>50</v>
      </c>
    </row>
    <row r="1053" spans="1:13">
      <c r="A1053" s="40" t="s">
        <v>247</v>
      </c>
      <c r="B1053" s="4"/>
      <c r="C1053" s="4"/>
      <c r="D1053" s="4"/>
      <c r="E1053" s="4"/>
      <c r="F1053" s="10"/>
      <c r="G1053" s="134" t="s">
        <v>488</v>
      </c>
      <c r="H1053" s="107" t="s">
        <v>248</v>
      </c>
      <c r="I1053" s="32"/>
      <c r="J1053" s="107"/>
      <c r="K1053" s="41"/>
      <c r="L1053" s="42">
        <f t="shared" ref="L1053:M1056" si="31">L1054</f>
        <v>50</v>
      </c>
      <c r="M1053" s="42">
        <f t="shared" si="31"/>
        <v>50</v>
      </c>
    </row>
    <row r="1054" spans="1:13">
      <c r="A1054" s="40" t="s">
        <v>195</v>
      </c>
      <c r="B1054" s="35"/>
      <c r="C1054" s="35"/>
      <c r="D1054" s="35"/>
      <c r="E1054" s="35"/>
      <c r="F1054" s="127"/>
      <c r="G1054" s="134" t="s">
        <v>488</v>
      </c>
      <c r="H1054" s="107" t="s">
        <v>248</v>
      </c>
      <c r="I1054" s="32" t="s">
        <v>196</v>
      </c>
      <c r="J1054" s="107"/>
      <c r="K1054" s="41"/>
      <c r="L1054" s="42">
        <f t="shared" si="31"/>
        <v>50</v>
      </c>
      <c r="M1054" s="42">
        <f t="shared" si="31"/>
        <v>50</v>
      </c>
    </row>
    <row r="1055" spans="1:13">
      <c r="A1055" s="40" t="s">
        <v>197</v>
      </c>
      <c r="B1055" s="4"/>
      <c r="C1055" s="4"/>
      <c r="D1055" s="4"/>
      <c r="E1055" s="4"/>
      <c r="F1055" s="10"/>
      <c r="G1055" s="134" t="s">
        <v>488</v>
      </c>
      <c r="H1055" s="107" t="s">
        <v>248</v>
      </c>
      <c r="I1055" s="32" t="s">
        <v>198</v>
      </c>
      <c r="J1055" s="122"/>
      <c r="K1055" s="41"/>
      <c r="L1055" s="42">
        <f t="shared" si="31"/>
        <v>50</v>
      </c>
      <c r="M1055" s="42">
        <f t="shared" si="31"/>
        <v>50</v>
      </c>
    </row>
    <row r="1056" spans="1:13">
      <c r="A1056" s="44" t="s">
        <v>199</v>
      </c>
      <c r="B1056" s="4"/>
      <c r="C1056" s="4"/>
      <c r="D1056" s="4"/>
      <c r="E1056" s="4"/>
      <c r="F1056" s="10"/>
      <c r="G1056" s="59" t="s">
        <v>488</v>
      </c>
      <c r="H1056" s="128" t="s">
        <v>248</v>
      </c>
      <c r="I1056" s="37" t="s">
        <v>200</v>
      </c>
      <c r="J1056" s="124"/>
      <c r="K1056" s="27"/>
      <c r="L1056" s="28">
        <f t="shared" si="31"/>
        <v>50</v>
      </c>
      <c r="M1056" s="28">
        <f t="shared" si="31"/>
        <v>50</v>
      </c>
    </row>
    <row r="1057" spans="1:13">
      <c r="A1057" s="44" t="s">
        <v>29</v>
      </c>
      <c r="B1057" s="4"/>
      <c r="C1057" s="4"/>
      <c r="D1057" s="4"/>
      <c r="E1057" s="4"/>
      <c r="F1057" s="10"/>
      <c r="G1057" s="59" t="s">
        <v>488</v>
      </c>
      <c r="H1057" s="128" t="s">
        <v>248</v>
      </c>
      <c r="I1057" s="37" t="s">
        <v>200</v>
      </c>
      <c r="J1057" s="124" t="s">
        <v>123</v>
      </c>
      <c r="K1057" s="27" t="s">
        <v>246</v>
      </c>
      <c r="L1057" s="28">
        <v>50</v>
      </c>
      <c r="M1057" s="28">
        <v>50</v>
      </c>
    </row>
    <row r="1058" spans="1:13">
      <c r="A1058" s="40" t="s">
        <v>201</v>
      </c>
      <c r="B1058" s="4"/>
      <c r="C1058" s="4"/>
      <c r="D1058" s="4"/>
      <c r="E1058" s="4"/>
      <c r="F1058" s="10"/>
      <c r="G1058" s="116"/>
      <c r="H1058" s="122"/>
      <c r="I1058" s="41"/>
      <c r="J1058" s="122"/>
      <c r="K1058" s="41"/>
      <c r="L1058" s="42"/>
      <c r="M1058" s="42"/>
    </row>
    <row r="1059" spans="1:13">
      <c r="A1059" s="40" t="s">
        <v>249</v>
      </c>
      <c r="B1059" s="4"/>
      <c r="C1059" s="4"/>
      <c r="D1059" s="4"/>
      <c r="E1059" s="4"/>
      <c r="F1059" s="10"/>
      <c r="G1059" s="116"/>
      <c r="H1059" s="122"/>
      <c r="I1059" s="41"/>
      <c r="J1059" s="122"/>
      <c r="K1059" s="41"/>
      <c r="L1059" s="42"/>
      <c r="M1059" s="42"/>
    </row>
    <row r="1060" spans="1:13">
      <c r="A1060" s="40" t="s">
        <v>250</v>
      </c>
      <c r="B1060" s="4"/>
      <c r="C1060" s="4"/>
      <c r="D1060" s="4"/>
      <c r="E1060" s="4"/>
      <c r="F1060" s="10"/>
      <c r="G1060" s="134" t="s">
        <v>488</v>
      </c>
      <c r="H1060" s="122" t="s">
        <v>251</v>
      </c>
      <c r="I1060" s="41"/>
      <c r="J1060" s="122"/>
      <c r="K1060" s="41"/>
      <c r="L1060" s="42">
        <f>L1061+L1067+L1075+L1080</f>
        <v>5879.8</v>
      </c>
      <c r="M1060" s="42">
        <f>M1061+M1067+M1075+M1080</f>
        <v>5879.8</v>
      </c>
    </row>
    <row r="1061" spans="1:13">
      <c r="A1061" s="11" t="s">
        <v>252</v>
      </c>
      <c r="B1061" s="4"/>
      <c r="C1061" s="4"/>
      <c r="D1061" s="4"/>
      <c r="E1061" s="4"/>
      <c r="F1061" s="10"/>
      <c r="G1061" s="134" t="s">
        <v>488</v>
      </c>
      <c r="H1061" s="122" t="s">
        <v>253</v>
      </c>
      <c r="I1061" s="32" t="s">
        <v>254</v>
      </c>
      <c r="J1061" s="122"/>
      <c r="K1061" s="32"/>
      <c r="L1061" s="42">
        <f>L1063</f>
        <v>100</v>
      </c>
      <c r="M1061" s="42">
        <f>M1063</f>
        <v>100</v>
      </c>
    </row>
    <row r="1062" spans="1:13">
      <c r="A1062" s="40" t="s">
        <v>255</v>
      </c>
      <c r="B1062" s="4"/>
      <c r="C1062" s="4"/>
      <c r="D1062" s="4"/>
      <c r="E1062" s="4"/>
      <c r="F1062" s="10"/>
      <c r="G1062" s="116"/>
      <c r="H1062" s="122"/>
      <c r="I1062" s="37"/>
      <c r="J1062" s="122"/>
      <c r="K1062" s="37"/>
      <c r="L1062" s="42"/>
      <c r="M1062" s="42"/>
    </row>
    <row r="1063" spans="1:13">
      <c r="A1063" s="40" t="s">
        <v>256</v>
      </c>
      <c r="B1063" s="4"/>
      <c r="C1063" s="4"/>
      <c r="D1063" s="4"/>
      <c r="E1063" s="4"/>
      <c r="F1063" s="10"/>
      <c r="G1063" s="134" t="s">
        <v>488</v>
      </c>
      <c r="H1063" s="122" t="s">
        <v>257</v>
      </c>
      <c r="I1063" s="32" t="s">
        <v>258</v>
      </c>
      <c r="J1063" s="122"/>
      <c r="K1063" s="32"/>
      <c r="L1063" s="42">
        <f>L1065</f>
        <v>100</v>
      </c>
      <c r="M1063" s="42">
        <f>M1065</f>
        <v>100</v>
      </c>
    </row>
    <row r="1064" spans="1:13">
      <c r="A1064" s="30" t="s">
        <v>259</v>
      </c>
      <c r="B1064" s="4"/>
      <c r="C1064" s="4"/>
      <c r="D1064" s="4"/>
      <c r="E1064" s="4"/>
      <c r="F1064" s="10"/>
      <c r="G1064" s="116"/>
      <c r="H1064" s="124"/>
      <c r="I1064" s="37"/>
      <c r="J1064" s="124"/>
      <c r="K1064" s="37"/>
      <c r="L1064" s="42"/>
      <c r="M1064" s="42"/>
    </row>
    <row r="1065" spans="1:13">
      <c r="A1065" s="30" t="s">
        <v>260</v>
      </c>
      <c r="B1065" s="4"/>
      <c r="C1065" s="4"/>
      <c r="D1065" s="4"/>
      <c r="E1065" s="4"/>
      <c r="F1065" s="10"/>
      <c r="G1065" s="59" t="s">
        <v>488</v>
      </c>
      <c r="H1065" s="124" t="s">
        <v>257</v>
      </c>
      <c r="I1065" s="37" t="s">
        <v>261</v>
      </c>
      <c r="J1065" s="124"/>
      <c r="K1065" s="37"/>
      <c r="L1065" s="28">
        <f>L1066</f>
        <v>100</v>
      </c>
      <c r="M1065" s="28">
        <f>M1066</f>
        <v>100</v>
      </c>
    </row>
    <row r="1066" spans="1:13">
      <c r="A1066" s="51" t="s">
        <v>262</v>
      </c>
      <c r="B1066" s="4"/>
      <c r="C1066" s="4"/>
      <c r="D1066" s="4"/>
      <c r="E1066" s="4"/>
      <c r="F1066" s="10"/>
      <c r="G1066" s="59" t="s">
        <v>488</v>
      </c>
      <c r="H1066" s="124" t="s">
        <v>257</v>
      </c>
      <c r="I1066" s="37" t="s">
        <v>261</v>
      </c>
      <c r="J1066" s="124" t="s">
        <v>263</v>
      </c>
      <c r="K1066" s="37" t="s">
        <v>264</v>
      </c>
      <c r="L1066" s="28">
        <v>100</v>
      </c>
      <c r="M1066" s="28">
        <v>100</v>
      </c>
    </row>
    <row r="1067" spans="1:13">
      <c r="A1067" s="40" t="s">
        <v>265</v>
      </c>
      <c r="B1067" s="4"/>
      <c r="C1067" s="4"/>
      <c r="D1067" s="4"/>
      <c r="E1067" s="4"/>
      <c r="F1067" s="10"/>
      <c r="G1067" s="134" t="s">
        <v>488</v>
      </c>
      <c r="H1067" s="107" t="s">
        <v>266</v>
      </c>
      <c r="I1067" s="32"/>
      <c r="J1067" s="107"/>
      <c r="K1067" s="41"/>
      <c r="L1067" s="33">
        <f>L1069</f>
        <v>960</v>
      </c>
      <c r="M1067" s="33">
        <f>M1069</f>
        <v>960</v>
      </c>
    </row>
    <row r="1068" spans="1:13">
      <c r="A1068" s="40" t="s">
        <v>267</v>
      </c>
      <c r="B1068" s="4"/>
      <c r="C1068" s="4"/>
      <c r="D1068" s="4"/>
      <c r="E1068" s="4"/>
      <c r="F1068" s="10"/>
      <c r="G1068" s="116"/>
      <c r="H1068" s="128"/>
      <c r="I1068" s="37"/>
      <c r="J1068" s="128"/>
      <c r="K1068" s="27"/>
      <c r="L1068" s="38"/>
      <c r="M1068" s="38"/>
    </row>
    <row r="1069" spans="1:13">
      <c r="A1069" s="40" t="s">
        <v>268</v>
      </c>
      <c r="B1069" s="35"/>
      <c r="C1069" s="35"/>
      <c r="D1069" s="35"/>
      <c r="E1069" s="35"/>
      <c r="F1069" s="127"/>
      <c r="G1069" s="134" t="s">
        <v>488</v>
      </c>
      <c r="H1069" s="107" t="s">
        <v>266</v>
      </c>
      <c r="I1069" s="32"/>
      <c r="J1069" s="107"/>
      <c r="K1069" s="32"/>
      <c r="L1069" s="33">
        <f>L1070</f>
        <v>960</v>
      </c>
      <c r="M1069" s="33">
        <f>M1070</f>
        <v>960</v>
      </c>
    </row>
    <row r="1070" spans="1:13">
      <c r="A1070" s="40" t="s">
        <v>252</v>
      </c>
      <c r="B1070" s="3"/>
      <c r="C1070" s="3"/>
      <c r="D1070" s="3"/>
      <c r="E1070" s="3"/>
      <c r="F1070" s="106"/>
      <c r="G1070" s="134" t="s">
        <v>488</v>
      </c>
      <c r="H1070" s="107" t="s">
        <v>266</v>
      </c>
      <c r="I1070" s="32" t="s">
        <v>254</v>
      </c>
      <c r="J1070" s="118"/>
      <c r="K1070" s="21"/>
      <c r="L1070" s="22">
        <f>L1072</f>
        <v>960</v>
      </c>
      <c r="M1070" s="22">
        <f>M1072</f>
        <v>960</v>
      </c>
    </row>
    <row r="1071" spans="1:13">
      <c r="A1071" s="40" t="s">
        <v>255</v>
      </c>
      <c r="B1071" s="75"/>
      <c r="C1071" s="75"/>
      <c r="D1071" s="75"/>
      <c r="E1071" s="75"/>
      <c r="F1071" s="121"/>
      <c r="G1071" s="116"/>
      <c r="H1071" s="122"/>
      <c r="I1071" s="32"/>
      <c r="J1071" s="122"/>
      <c r="K1071" s="41"/>
      <c r="L1071" s="42"/>
      <c r="M1071" s="42"/>
    </row>
    <row r="1072" spans="1:13">
      <c r="A1072" s="40" t="s">
        <v>256</v>
      </c>
      <c r="B1072" s="75"/>
      <c r="C1072" s="75"/>
      <c r="D1072" s="75"/>
      <c r="E1072" s="75"/>
      <c r="F1072" s="121"/>
      <c r="G1072" s="134" t="s">
        <v>488</v>
      </c>
      <c r="H1072" s="107" t="s">
        <v>266</v>
      </c>
      <c r="I1072" s="32" t="s">
        <v>258</v>
      </c>
      <c r="J1072" s="122"/>
      <c r="K1072" s="41"/>
      <c r="L1072" s="42">
        <f>L1073</f>
        <v>960</v>
      </c>
      <c r="M1072" s="42">
        <f>M1073</f>
        <v>960</v>
      </c>
    </row>
    <row r="1073" spans="1:13">
      <c r="A1073" s="44" t="s">
        <v>269</v>
      </c>
      <c r="B1073" s="75"/>
      <c r="C1073" s="75"/>
      <c r="D1073" s="75"/>
      <c r="E1073" s="75"/>
      <c r="F1073" s="121"/>
      <c r="G1073" s="59" t="s">
        <v>488</v>
      </c>
      <c r="H1073" s="128" t="s">
        <v>266</v>
      </c>
      <c r="I1073" s="37" t="s">
        <v>270</v>
      </c>
      <c r="J1073" s="124" t="s">
        <v>263</v>
      </c>
      <c r="K1073" s="27" t="s">
        <v>123</v>
      </c>
      <c r="L1073" s="28">
        <v>960</v>
      </c>
      <c r="M1073" s="28">
        <v>960</v>
      </c>
    </row>
    <row r="1074" spans="1:13">
      <c r="A1074" s="40" t="s">
        <v>271</v>
      </c>
      <c r="B1074" s="75"/>
      <c r="C1074" s="75"/>
      <c r="D1074" s="75"/>
      <c r="E1074" s="75"/>
      <c r="F1074" s="121"/>
      <c r="G1074" s="116"/>
      <c r="H1074" s="122"/>
      <c r="I1074" s="41"/>
      <c r="J1074" s="122"/>
      <c r="K1074" s="41"/>
      <c r="L1074" s="42"/>
      <c r="M1074" s="42"/>
    </row>
    <row r="1075" spans="1:13">
      <c r="A1075" s="40" t="s">
        <v>272</v>
      </c>
      <c r="B1075" s="75"/>
      <c r="C1075" s="75"/>
      <c r="D1075" s="75"/>
      <c r="E1075" s="75"/>
      <c r="F1075" s="121"/>
      <c r="G1075" s="134" t="s">
        <v>488</v>
      </c>
      <c r="H1075" s="122" t="s">
        <v>273</v>
      </c>
      <c r="I1075" s="41"/>
      <c r="J1075" s="122"/>
      <c r="K1075" s="41"/>
      <c r="L1075" s="42">
        <f>L1076</f>
        <v>370</v>
      </c>
      <c r="M1075" s="42">
        <f>M1076</f>
        <v>370</v>
      </c>
    </row>
    <row r="1076" spans="1:13">
      <c r="A1076" s="40" t="s">
        <v>252</v>
      </c>
      <c r="B1076" s="75"/>
      <c r="C1076" s="75"/>
      <c r="D1076" s="75"/>
      <c r="E1076" s="75"/>
      <c r="F1076" s="121"/>
      <c r="G1076" s="134" t="s">
        <v>488</v>
      </c>
      <c r="H1076" s="122" t="s">
        <v>273</v>
      </c>
      <c r="I1076" s="32" t="s">
        <v>254</v>
      </c>
      <c r="J1076" s="122"/>
      <c r="K1076" s="41"/>
      <c r="L1076" s="42">
        <f>L1077</f>
        <v>370</v>
      </c>
      <c r="M1076" s="42">
        <f>M1077</f>
        <v>370</v>
      </c>
    </row>
    <row r="1077" spans="1:13">
      <c r="A1077" s="40" t="s">
        <v>255</v>
      </c>
      <c r="B1077" s="25"/>
      <c r="C1077" s="25"/>
      <c r="D1077" s="25"/>
      <c r="E1077" s="25"/>
      <c r="F1077" s="123"/>
      <c r="G1077" s="134" t="s">
        <v>488</v>
      </c>
      <c r="H1077" s="122" t="s">
        <v>273</v>
      </c>
      <c r="I1077" s="32" t="s">
        <v>258</v>
      </c>
      <c r="J1077" s="122"/>
      <c r="K1077" s="89"/>
      <c r="L1077" s="42">
        <f>L1079</f>
        <v>370</v>
      </c>
      <c r="M1077" s="42">
        <f>M1079</f>
        <v>370</v>
      </c>
    </row>
    <row r="1078" spans="1:13">
      <c r="A1078" s="40" t="s">
        <v>256</v>
      </c>
      <c r="B1078" s="25"/>
      <c r="C1078" s="25"/>
      <c r="D1078" s="25"/>
      <c r="E1078" s="25"/>
      <c r="F1078" s="123"/>
      <c r="G1078" s="59"/>
      <c r="H1078" s="124"/>
      <c r="I1078" s="37"/>
      <c r="J1078" s="124"/>
      <c r="K1078" s="90"/>
      <c r="L1078" s="28"/>
      <c r="M1078" s="28"/>
    </row>
    <row r="1079" spans="1:13">
      <c r="A1079" s="44" t="s">
        <v>274</v>
      </c>
      <c r="B1079" s="25"/>
      <c r="C1079" s="25"/>
      <c r="D1079" s="25"/>
      <c r="E1079" s="25"/>
      <c r="F1079" s="123"/>
      <c r="G1079" s="59" t="s">
        <v>488</v>
      </c>
      <c r="H1079" s="124" t="s">
        <v>273</v>
      </c>
      <c r="I1079" s="37" t="s">
        <v>275</v>
      </c>
      <c r="J1079" s="124" t="s">
        <v>263</v>
      </c>
      <c r="K1079" s="90" t="s">
        <v>123</v>
      </c>
      <c r="L1079" s="28">
        <v>370</v>
      </c>
      <c r="M1079" s="28">
        <v>370</v>
      </c>
    </row>
    <row r="1080" spans="1:13">
      <c r="A1080" s="40" t="s">
        <v>69</v>
      </c>
      <c r="B1080" s="4"/>
      <c r="C1080" s="4"/>
      <c r="D1080" s="49"/>
      <c r="E1080" s="49"/>
      <c r="F1080" s="131"/>
      <c r="G1080" s="134" t="s">
        <v>488</v>
      </c>
      <c r="H1080" s="122" t="s">
        <v>276</v>
      </c>
      <c r="I1080" s="41"/>
      <c r="J1080" s="118"/>
      <c r="K1080" s="89"/>
      <c r="L1080" s="33">
        <f>L1083+L1096</f>
        <v>4449.8</v>
      </c>
      <c r="M1080" s="33">
        <f>M1083+M1096</f>
        <v>4449.8</v>
      </c>
    </row>
    <row r="1081" spans="1:13">
      <c r="A1081" s="40" t="s">
        <v>277</v>
      </c>
      <c r="B1081" s="75"/>
      <c r="C1081" s="75"/>
      <c r="D1081" s="75"/>
      <c r="E1081" s="75"/>
      <c r="F1081" s="121"/>
      <c r="G1081" s="116"/>
      <c r="H1081" s="122"/>
      <c r="I1081" s="41"/>
      <c r="J1081" s="122"/>
      <c r="K1081" s="41"/>
      <c r="L1081" s="42"/>
      <c r="M1081" s="42"/>
    </row>
    <row r="1082" spans="1:13">
      <c r="A1082" s="40" t="s">
        <v>278</v>
      </c>
      <c r="B1082" s="75"/>
      <c r="C1082" s="75"/>
      <c r="D1082" s="75"/>
      <c r="E1082" s="75"/>
      <c r="F1082" s="121"/>
      <c r="G1082" s="116"/>
      <c r="H1082" s="122"/>
      <c r="I1082" s="41"/>
      <c r="J1082" s="122"/>
      <c r="K1082" s="41"/>
      <c r="L1082" s="42"/>
      <c r="M1082" s="42"/>
    </row>
    <row r="1083" spans="1:13">
      <c r="A1083" s="40" t="s">
        <v>279</v>
      </c>
      <c r="B1083" s="75"/>
      <c r="C1083" s="75"/>
      <c r="D1083" s="75"/>
      <c r="E1083" s="75"/>
      <c r="F1083" s="121"/>
      <c r="G1083" s="134" t="s">
        <v>488</v>
      </c>
      <c r="H1083" s="122" t="s">
        <v>282</v>
      </c>
      <c r="I1083" s="41"/>
      <c r="J1083" s="122"/>
      <c r="K1083" s="41"/>
      <c r="L1083" s="42">
        <f>L1085+L1090</f>
        <v>872.9</v>
      </c>
      <c r="M1083" s="42">
        <f>M1085+M1090</f>
        <v>872.9</v>
      </c>
    </row>
    <row r="1084" spans="1:13">
      <c r="A1084" s="40" t="s">
        <v>280</v>
      </c>
      <c r="B1084" s="75"/>
      <c r="C1084" s="75"/>
      <c r="D1084" s="75"/>
      <c r="E1084" s="75"/>
      <c r="F1084" s="121"/>
      <c r="G1084" s="116"/>
      <c r="H1084" s="122"/>
      <c r="I1084" s="41"/>
      <c r="J1084" s="122"/>
      <c r="K1084" s="41"/>
      <c r="L1084" s="42"/>
      <c r="M1084" s="42"/>
    </row>
    <row r="1085" spans="1:13">
      <c r="A1085" s="40" t="s">
        <v>281</v>
      </c>
      <c r="B1085" s="75"/>
      <c r="C1085" s="75"/>
      <c r="D1085" s="75"/>
      <c r="E1085" s="75"/>
      <c r="F1085" s="121"/>
      <c r="G1085" s="134" t="s">
        <v>488</v>
      </c>
      <c r="H1085" s="122" t="s">
        <v>282</v>
      </c>
      <c r="I1085" s="41" t="s">
        <v>181</v>
      </c>
      <c r="J1085" s="122"/>
      <c r="K1085" s="41"/>
      <c r="L1085" s="42">
        <f>L1086</f>
        <v>831.3</v>
      </c>
      <c r="M1085" s="42">
        <f>M1086</f>
        <v>831.3</v>
      </c>
    </row>
    <row r="1086" spans="1:13">
      <c r="A1086" s="40" t="s">
        <v>182</v>
      </c>
      <c r="B1086" s="75"/>
      <c r="C1086" s="75"/>
      <c r="D1086" s="75"/>
      <c r="E1086" s="75"/>
      <c r="F1086" s="121"/>
      <c r="G1086" s="134" t="s">
        <v>488</v>
      </c>
      <c r="H1086" s="122" t="s">
        <v>282</v>
      </c>
      <c r="I1086" s="41" t="s">
        <v>183</v>
      </c>
      <c r="J1086" s="122"/>
      <c r="K1086" s="41"/>
      <c r="L1086" s="42">
        <f>L1088</f>
        <v>831.3</v>
      </c>
      <c r="M1086" s="42">
        <f>M1088</f>
        <v>831.3</v>
      </c>
    </row>
    <row r="1087" spans="1:13">
      <c r="A1087" s="51" t="s">
        <v>69</v>
      </c>
      <c r="B1087" s="75"/>
      <c r="C1087" s="75"/>
      <c r="D1087" s="75"/>
      <c r="E1087" s="75"/>
      <c r="F1087" s="121"/>
      <c r="G1087" s="134" t="s">
        <v>488</v>
      </c>
      <c r="H1087" s="124" t="s">
        <v>282</v>
      </c>
      <c r="I1087" s="41" t="s">
        <v>183</v>
      </c>
      <c r="J1087" s="122" t="s">
        <v>263</v>
      </c>
      <c r="K1087" s="41" t="s">
        <v>264</v>
      </c>
      <c r="L1087" s="42">
        <f>L1088+L1089</f>
        <v>831.3</v>
      </c>
      <c r="M1087" s="42">
        <f>M1088+M1089</f>
        <v>831.3</v>
      </c>
    </row>
    <row r="1088" spans="1:13">
      <c r="A1088" s="44" t="s">
        <v>184</v>
      </c>
      <c r="B1088" s="75"/>
      <c r="C1088" s="75"/>
      <c r="D1088" s="75"/>
      <c r="E1088" s="75"/>
      <c r="F1088" s="121"/>
      <c r="G1088" s="59" t="s">
        <v>488</v>
      </c>
      <c r="H1088" s="124" t="s">
        <v>282</v>
      </c>
      <c r="I1088" s="27" t="s">
        <v>185</v>
      </c>
      <c r="J1088" s="124" t="s">
        <v>263</v>
      </c>
      <c r="K1088" s="27" t="s">
        <v>264</v>
      </c>
      <c r="L1088" s="28">
        <v>831.3</v>
      </c>
      <c r="M1088" s="28">
        <v>831.3</v>
      </c>
    </row>
    <row r="1089" spans="1:13">
      <c r="A1089" s="44" t="s">
        <v>283</v>
      </c>
      <c r="B1089" s="75"/>
      <c r="C1089" s="75"/>
      <c r="D1089" s="75"/>
      <c r="E1089" s="75"/>
      <c r="F1089" s="121"/>
      <c r="G1089" s="59" t="s">
        <v>488</v>
      </c>
      <c r="H1089" s="124" t="s">
        <v>282</v>
      </c>
      <c r="I1089" s="27" t="s">
        <v>284</v>
      </c>
      <c r="J1089" s="124" t="s">
        <v>263</v>
      </c>
      <c r="K1089" s="27" t="s">
        <v>264</v>
      </c>
      <c r="L1089" s="28"/>
      <c r="M1089" s="28"/>
    </row>
    <row r="1090" spans="1:13">
      <c r="A1090" s="40" t="s">
        <v>285</v>
      </c>
      <c r="B1090" s="75"/>
      <c r="C1090" s="75"/>
      <c r="D1090" s="75"/>
      <c r="E1090" s="75"/>
      <c r="F1090" s="121"/>
      <c r="G1090" s="134" t="s">
        <v>488</v>
      </c>
      <c r="H1090" s="122" t="s">
        <v>282</v>
      </c>
      <c r="I1090" s="41" t="s">
        <v>196</v>
      </c>
      <c r="J1090" s="122"/>
      <c r="K1090" s="41"/>
      <c r="L1090" s="42">
        <f>L1091</f>
        <v>41.6</v>
      </c>
      <c r="M1090" s="42">
        <f>M1091</f>
        <v>41.6</v>
      </c>
    </row>
    <row r="1091" spans="1:13">
      <c r="A1091" s="40" t="s">
        <v>197</v>
      </c>
      <c r="B1091" s="75"/>
      <c r="C1091" s="75"/>
      <c r="D1091" s="75"/>
      <c r="E1091" s="75"/>
      <c r="F1091" s="121"/>
      <c r="G1091" s="134" t="s">
        <v>488</v>
      </c>
      <c r="H1091" s="122" t="s">
        <v>282</v>
      </c>
      <c r="I1091" s="41" t="s">
        <v>198</v>
      </c>
      <c r="J1091" s="122"/>
      <c r="K1091" s="41"/>
      <c r="L1091" s="42">
        <f>L1093</f>
        <v>41.6</v>
      </c>
      <c r="M1091" s="42">
        <f>M1093</f>
        <v>41.6</v>
      </c>
    </row>
    <row r="1092" spans="1:13">
      <c r="A1092" s="44" t="s">
        <v>286</v>
      </c>
      <c r="B1092" s="75"/>
      <c r="C1092" s="75"/>
      <c r="D1092" s="75"/>
      <c r="E1092" s="75"/>
      <c r="F1092" s="121"/>
      <c r="G1092" s="59" t="s">
        <v>488</v>
      </c>
      <c r="H1092" s="124" t="s">
        <v>282</v>
      </c>
      <c r="I1092" s="27" t="s">
        <v>287</v>
      </c>
      <c r="J1092" s="124"/>
      <c r="K1092" s="27"/>
      <c r="L1092" s="28"/>
      <c r="M1092" s="28"/>
    </row>
    <row r="1093" spans="1:13">
      <c r="A1093" s="44" t="s">
        <v>199</v>
      </c>
      <c r="B1093" s="75"/>
      <c r="C1093" s="75"/>
      <c r="D1093" s="75"/>
      <c r="E1093" s="75"/>
      <c r="F1093" s="121"/>
      <c r="G1093" s="59" t="s">
        <v>488</v>
      </c>
      <c r="H1093" s="124" t="s">
        <v>282</v>
      </c>
      <c r="I1093" s="27" t="s">
        <v>200</v>
      </c>
      <c r="J1093" s="124"/>
      <c r="K1093" s="27"/>
      <c r="L1093" s="28">
        <f>L1094</f>
        <v>41.6</v>
      </c>
      <c r="M1093" s="28">
        <f>M1094</f>
        <v>41.6</v>
      </c>
    </row>
    <row r="1094" spans="1:13">
      <c r="A1094" s="51" t="s">
        <v>69</v>
      </c>
      <c r="B1094" s="75"/>
      <c r="C1094" s="75"/>
      <c r="D1094" s="75"/>
      <c r="E1094" s="75"/>
      <c r="F1094" s="121"/>
      <c r="G1094" s="59" t="s">
        <v>488</v>
      </c>
      <c r="H1094" s="124" t="s">
        <v>282</v>
      </c>
      <c r="I1094" s="27" t="s">
        <v>200</v>
      </c>
      <c r="J1094" s="124" t="s">
        <v>263</v>
      </c>
      <c r="K1094" s="27" t="s">
        <v>264</v>
      </c>
      <c r="L1094" s="28">
        <v>41.6</v>
      </c>
      <c r="M1094" s="28">
        <v>41.6</v>
      </c>
    </row>
    <row r="1095" spans="1:13">
      <c r="A1095" s="40" t="s">
        <v>288</v>
      </c>
      <c r="B1095" s="75"/>
      <c r="C1095" s="75"/>
      <c r="D1095" s="75"/>
      <c r="E1095" s="75"/>
      <c r="F1095" s="121"/>
      <c r="G1095" s="116"/>
      <c r="H1095" s="122"/>
      <c r="I1095" s="41"/>
      <c r="J1095" s="122"/>
      <c r="K1095" s="41"/>
      <c r="L1095" s="42"/>
      <c r="M1095" s="42"/>
    </row>
    <row r="1096" spans="1:13">
      <c r="A1096" s="40" t="s">
        <v>289</v>
      </c>
      <c r="B1096" s="75"/>
      <c r="C1096" s="75"/>
      <c r="D1096" s="75"/>
      <c r="E1096" s="75"/>
      <c r="F1096" s="121"/>
      <c r="G1096" s="134" t="s">
        <v>488</v>
      </c>
      <c r="H1096" s="122" t="s">
        <v>290</v>
      </c>
      <c r="I1096" s="41"/>
      <c r="J1096" s="124"/>
      <c r="K1096" s="27"/>
      <c r="L1096" s="42">
        <f>L1097+L1100</f>
        <v>3576.9</v>
      </c>
      <c r="M1096" s="42">
        <f>M1097+M1100</f>
        <v>3576.9</v>
      </c>
    </row>
    <row r="1097" spans="1:13">
      <c r="A1097" s="40" t="s">
        <v>285</v>
      </c>
      <c r="B1097" s="75"/>
      <c r="C1097" s="75"/>
      <c r="D1097" s="75"/>
      <c r="E1097" s="75"/>
      <c r="F1097" s="121"/>
      <c r="G1097" s="134" t="s">
        <v>488</v>
      </c>
      <c r="H1097" s="122" t="s">
        <v>290</v>
      </c>
      <c r="I1097" s="41" t="s">
        <v>196</v>
      </c>
      <c r="J1097" s="122" t="s">
        <v>263</v>
      </c>
      <c r="K1097" s="41" t="s">
        <v>264</v>
      </c>
      <c r="L1097" s="42">
        <f>L1098</f>
        <v>233.4</v>
      </c>
      <c r="M1097" s="42">
        <f>M1098</f>
        <v>233.4</v>
      </c>
    </row>
    <row r="1098" spans="1:13">
      <c r="A1098" s="40" t="s">
        <v>197</v>
      </c>
      <c r="B1098" s="75"/>
      <c r="C1098" s="75"/>
      <c r="D1098" s="75"/>
      <c r="E1098" s="75"/>
      <c r="F1098" s="121"/>
      <c r="G1098" s="134" t="s">
        <v>488</v>
      </c>
      <c r="H1098" s="122" t="s">
        <v>290</v>
      </c>
      <c r="I1098" s="41" t="s">
        <v>198</v>
      </c>
      <c r="J1098" s="122" t="s">
        <v>263</v>
      </c>
      <c r="K1098" s="41" t="s">
        <v>264</v>
      </c>
      <c r="L1098" s="42">
        <f>L1099</f>
        <v>233.4</v>
      </c>
      <c r="M1098" s="42">
        <f>M1099</f>
        <v>233.4</v>
      </c>
    </row>
    <row r="1099" spans="1:13">
      <c r="A1099" s="44" t="s">
        <v>199</v>
      </c>
      <c r="B1099" s="75"/>
      <c r="C1099" s="75"/>
      <c r="D1099" s="75"/>
      <c r="E1099" s="75"/>
      <c r="F1099" s="121"/>
      <c r="G1099" s="59" t="s">
        <v>488</v>
      </c>
      <c r="H1099" s="124" t="s">
        <v>290</v>
      </c>
      <c r="I1099" s="27" t="s">
        <v>200</v>
      </c>
      <c r="J1099" s="124" t="s">
        <v>263</v>
      </c>
      <c r="K1099" s="27" t="s">
        <v>264</v>
      </c>
      <c r="L1099" s="28">
        <v>233.4</v>
      </c>
      <c r="M1099" s="28">
        <v>233.4</v>
      </c>
    </row>
    <row r="1100" spans="1:13">
      <c r="A1100" s="40" t="s">
        <v>252</v>
      </c>
      <c r="B1100" s="4"/>
      <c r="C1100" s="4"/>
      <c r="D1100" s="49"/>
      <c r="E1100" s="49"/>
      <c r="F1100" s="131"/>
      <c r="G1100" s="134" t="s">
        <v>488</v>
      </c>
      <c r="H1100" s="122" t="s">
        <v>290</v>
      </c>
      <c r="I1100" s="41" t="s">
        <v>254</v>
      </c>
      <c r="J1100" s="118" t="s">
        <v>263</v>
      </c>
      <c r="K1100" s="21" t="s">
        <v>264</v>
      </c>
      <c r="L1100" s="33">
        <f>L1102</f>
        <v>3343.5</v>
      </c>
      <c r="M1100" s="33">
        <f>M1102</f>
        <v>3343.5</v>
      </c>
    </row>
    <row r="1101" spans="1:13">
      <c r="A1101" s="40" t="s">
        <v>255</v>
      </c>
      <c r="B1101" s="4"/>
      <c r="C1101" s="4"/>
      <c r="D1101" s="49"/>
      <c r="E1101" s="49"/>
      <c r="F1101" s="131"/>
      <c r="G1101" s="116"/>
      <c r="H1101" s="132"/>
      <c r="I1101" s="41"/>
      <c r="J1101" s="118"/>
      <c r="K1101" s="21"/>
      <c r="L1101" s="33"/>
      <c r="M1101" s="33"/>
    </row>
    <row r="1102" spans="1:13">
      <c r="A1102" s="40" t="s">
        <v>256</v>
      </c>
      <c r="B1102" s="4"/>
      <c r="C1102" s="4"/>
      <c r="D1102" s="49"/>
      <c r="E1102" s="49"/>
      <c r="F1102" s="131"/>
      <c r="G1102" s="134" t="s">
        <v>488</v>
      </c>
      <c r="H1102" s="122" t="s">
        <v>290</v>
      </c>
      <c r="I1102" s="41" t="s">
        <v>258</v>
      </c>
      <c r="J1102" s="118" t="s">
        <v>263</v>
      </c>
      <c r="K1102" s="21" t="s">
        <v>264</v>
      </c>
      <c r="L1102" s="33">
        <f>L1104</f>
        <v>3343.5</v>
      </c>
      <c r="M1102" s="33">
        <f>M1104</f>
        <v>3343.5</v>
      </c>
    </row>
    <row r="1103" spans="1:13">
      <c r="A1103" s="30" t="s">
        <v>259</v>
      </c>
      <c r="B1103" s="4"/>
      <c r="C1103" s="4"/>
      <c r="D1103" s="49"/>
      <c r="E1103" s="49"/>
      <c r="F1103" s="131"/>
      <c r="G1103" s="116"/>
      <c r="H1103" s="132"/>
      <c r="I1103" s="37"/>
      <c r="J1103" s="132"/>
      <c r="K1103" s="48"/>
      <c r="L1103" s="38"/>
      <c r="M1103" s="38"/>
    </row>
    <row r="1104" spans="1:13">
      <c r="A1104" s="30" t="s">
        <v>260</v>
      </c>
      <c r="B1104" s="4"/>
      <c r="C1104" s="4"/>
      <c r="D1104" s="49"/>
      <c r="E1104" s="49"/>
      <c r="F1104" s="131"/>
      <c r="G1104" s="59" t="s">
        <v>488</v>
      </c>
      <c r="H1104" s="124" t="s">
        <v>290</v>
      </c>
      <c r="I1104" s="37" t="s">
        <v>270</v>
      </c>
      <c r="J1104" s="132" t="s">
        <v>263</v>
      </c>
      <c r="K1104" s="27" t="s">
        <v>264</v>
      </c>
      <c r="L1104" s="38">
        <v>3343.5</v>
      </c>
      <c r="M1104" s="38">
        <v>3343.5</v>
      </c>
    </row>
    <row r="1105" spans="1:13">
      <c r="A1105" s="40" t="s">
        <v>201</v>
      </c>
      <c r="B1105" s="4"/>
      <c r="C1105" s="4"/>
      <c r="D1105" s="4"/>
      <c r="E1105" s="4"/>
      <c r="F1105" s="10"/>
      <c r="G1105" s="116"/>
      <c r="H1105" s="107"/>
      <c r="I1105" s="32"/>
      <c r="J1105" s="107"/>
      <c r="K1105" s="32"/>
      <c r="L1105" s="33"/>
      <c r="M1105" s="33"/>
    </row>
    <row r="1106" spans="1:13">
      <c r="A1106" s="11" t="s">
        <v>303</v>
      </c>
      <c r="B1106" s="4"/>
      <c r="C1106" s="4"/>
      <c r="D1106" s="4"/>
      <c r="E1106" s="4"/>
      <c r="F1106" s="10"/>
      <c r="G1106" s="134" t="s">
        <v>488</v>
      </c>
      <c r="H1106" s="107" t="s">
        <v>304</v>
      </c>
      <c r="I1106" s="32"/>
      <c r="J1106" s="107"/>
      <c r="K1106" s="32"/>
      <c r="L1106" s="33">
        <f>L1107</f>
        <v>185</v>
      </c>
      <c r="M1106" s="33">
        <f>M1107</f>
        <v>185</v>
      </c>
    </row>
    <row r="1107" spans="1:13">
      <c r="A1107" s="11" t="s">
        <v>252</v>
      </c>
      <c r="B1107" s="4"/>
      <c r="C1107" s="4"/>
      <c r="D1107" s="4"/>
      <c r="E1107" s="4"/>
      <c r="F1107" s="10"/>
      <c r="G1107" s="134" t="s">
        <v>488</v>
      </c>
      <c r="H1107" s="107" t="s">
        <v>305</v>
      </c>
      <c r="I1107" s="32" t="s">
        <v>254</v>
      </c>
      <c r="J1107" s="107"/>
      <c r="K1107" s="32"/>
      <c r="L1107" s="33">
        <f>L1109</f>
        <v>185</v>
      </c>
      <c r="M1107" s="33">
        <f>M1109</f>
        <v>185</v>
      </c>
    </row>
    <row r="1108" spans="1:13">
      <c r="A1108" s="40" t="s">
        <v>255</v>
      </c>
      <c r="B1108" s="4"/>
      <c r="C1108" s="4"/>
      <c r="D1108" s="4"/>
      <c r="E1108" s="4"/>
      <c r="F1108" s="10"/>
      <c r="G1108" s="116"/>
      <c r="H1108" s="128"/>
      <c r="I1108" s="37"/>
      <c r="J1108" s="128"/>
      <c r="K1108" s="37"/>
      <c r="L1108" s="38"/>
      <c r="M1108" s="38"/>
    </row>
    <row r="1109" spans="1:13">
      <c r="A1109" s="40" t="s">
        <v>256</v>
      </c>
      <c r="B1109" s="4"/>
      <c r="C1109" s="4"/>
      <c r="D1109" s="4"/>
      <c r="E1109" s="4"/>
      <c r="F1109" s="10"/>
      <c r="G1109" s="134" t="s">
        <v>488</v>
      </c>
      <c r="H1109" s="107" t="s">
        <v>306</v>
      </c>
      <c r="I1109" s="32" t="s">
        <v>258</v>
      </c>
      <c r="J1109" s="107"/>
      <c r="K1109" s="32"/>
      <c r="L1109" s="33">
        <f>L1110</f>
        <v>185</v>
      </c>
      <c r="M1109" s="33">
        <f>M1110</f>
        <v>185</v>
      </c>
    </row>
    <row r="1110" spans="1:13">
      <c r="A1110" s="30" t="s">
        <v>472</v>
      </c>
      <c r="B1110" s="4"/>
      <c r="C1110" s="4"/>
      <c r="D1110" s="4"/>
      <c r="E1110" s="4"/>
      <c r="F1110" s="10"/>
      <c r="G1110" s="59" t="s">
        <v>488</v>
      </c>
      <c r="H1110" s="128" t="s">
        <v>306</v>
      </c>
      <c r="I1110" s="37" t="s">
        <v>308</v>
      </c>
      <c r="J1110" s="128"/>
      <c r="K1110" s="37"/>
      <c r="L1110" s="38">
        <f>L1111</f>
        <v>185</v>
      </c>
      <c r="M1110" s="38">
        <f>M1111</f>
        <v>185</v>
      </c>
    </row>
    <row r="1111" spans="1:13">
      <c r="A1111" s="51" t="s">
        <v>309</v>
      </c>
      <c r="B1111" s="4"/>
      <c r="C1111" s="4"/>
      <c r="D1111" s="4"/>
      <c r="E1111" s="4"/>
      <c r="F1111" s="10"/>
      <c r="G1111" s="59" t="s">
        <v>488</v>
      </c>
      <c r="H1111" s="128" t="s">
        <v>306</v>
      </c>
      <c r="I1111" s="37" t="s">
        <v>308</v>
      </c>
      <c r="J1111" s="128" t="s">
        <v>263</v>
      </c>
      <c r="K1111" s="37" t="s">
        <v>264</v>
      </c>
      <c r="L1111" s="38">
        <v>185</v>
      </c>
      <c r="M1111" s="38">
        <v>185</v>
      </c>
    </row>
    <row r="1112" spans="1:13">
      <c r="A1112" s="40" t="s">
        <v>201</v>
      </c>
      <c r="B1112" s="4"/>
      <c r="C1112" s="4"/>
      <c r="D1112" s="4"/>
      <c r="E1112" s="4"/>
      <c r="F1112" s="10"/>
      <c r="G1112" s="116"/>
      <c r="H1112" s="107"/>
      <c r="I1112" s="37"/>
      <c r="J1112" s="128"/>
      <c r="K1112" s="37"/>
      <c r="L1112" s="38"/>
      <c r="M1112" s="38"/>
    </row>
    <row r="1113" spans="1:13">
      <c r="A1113" s="40" t="s">
        <v>310</v>
      </c>
      <c r="B1113" s="4"/>
      <c r="C1113" s="4"/>
      <c r="D1113" s="4"/>
      <c r="E1113" s="4"/>
      <c r="F1113" s="10"/>
      <c r="G1113" s="116"/>
      <c r="H1113" s="128"/>
      <c r="I1113" s="37"/>
      <c r="J1113" s="128"/>
      <c r="K1113" s="37"/>
      <c r="L1113" s="38"/>
      <c r="M1113" s="38"/>
    </row>
    <row r="1114" spans="1:13">
      <c r="A1114" s="40" t="s">
        <v>311</v>
      </c>
      <c r="B1114" s="4"/>
      <c r="C1114" s="4"/>
      <c r="D1114" s="4"/>
      <c r="E1114" s="4"/>
      <c r="F1114" s="10"/>
      <c r="G1114" s="134" t="s">
        <v>488</v>
      </c>
      <c r="H1114" s="107" t="s">
        <v>312</v>
      </c>
      <c r="I1114" s="37"/>
      <c r="J1114" s="128"/>
      <c r="K1114" s="37"/>
      <c r="L1114" s="33">
        <f>L1116+L1121</f>
        <v>1000</v>
      </c>
      <c r="M1114" s="33">
        <f>M1116+M1121</f>
        <v>1000</v>
      </c>
    </row>
    <row r="1115" spans="1:13">
      <c r="A1115" s="40" t="s">
        <v>313</v>
      </c>
      <c r="B1115" s="4"/>
      <c r="C1115" s="4"/>
      <c r="D1115" s="4"/>
      <c r="E1115" s="4"/>
      <c r="F1115" s="10"/>
      <c r="G1115" s="116"/>
      <c r="H1115" s="128"/>
      <c r="I1115" s="37"/>
      <c r="J1115" s="128"/>
      <c r="K1115" s="37"/>
      <c r="L1115" s="38"/>
      <c r="M1115" s="38"/>
    </row>
    <row r="1116" spans="1:13">
      <c r="A1116" s="40" t="s">
        <v>473</v>
      </c>
      <c r="B1116" s="4"/>
      <c r="C1116" s="4"/>
      <c r="D1116" s="4"/>
      <c r="E1116" s="4"/>
      <c r="F1116" s="10"/>
      <c r="G1116" s="134" t="s">
        <v>488</v>
      </c>
      <c r="H1116" s="107" t="s">
        <v>315</v>
      </c>
      <c r="I1116" s="32" t="s">
        <v>316</v>
      </c>
      <c r="J1116" s="107"/>
      <c r="K1116" s="32"/>
      <c r="L1116" s="33">
        <f>L1117</f>
        <v>0</v>
      </c>
      <c r="M1116" s="33">
        <f>M1117</f>
        <v>0</v>
      </c>
    </row>
    <row r="1117" spans="1:13">
      <c r="A1117" s="40" t="s">
        <v>317</v>
      </c>
      <c r="B1117" s="4"/>
      <c r="C1117" s="4"/>
      <c r="D1117" s="4"/>
      <c r="E1117" s="4"/>
      <c r="F1117" s="10"/>
      <c r="G1117" s="134" t="s">
        <v>488</v>
      </c>
      <c r="H1117" s="107" t="s">
        <v>318</v>
      </c>
      <c r="I1117" s="32" t="s">
        <v>319</v>
      </c>
      <c r="J1117" s="107"/>
      <c r="K1117" s="32"/>
      <c r="L1117" s="33">
        <f>L1119</f>
        <v>0</v>
      </c>
      <c r="M1117" s="33">
        <f>M1119</f>
        <v>0</v>
      </c>
    </row>
    <row r="1118" spans="1:13">
      <c r="A1118" s="44" t="s">
        <v>320</v>
      </c>
      <c r="B1118" s="4"/>
      <c r="C1118" s="4"/>
      <c r="D1118" s="4"/>
      <c r="E1118" s="4"/>
      <c r="F1118" s="10"/>
      <c r="G1118" s="116"/>
      <c r="H1118" s="128"/>
      <c r="I1118" s="32"/>
      <c r="J1118" s="107"/>
      <c r="K1118" s="32"/>
      <c r="L1118" s="33"/>
      <c r="M1118" s="33"/>
    </row>
    <row r="1119" spans="1:13">
      <c r="A1119" s="44" t="s">
        <v>321</v>
      </c>
      <c r="B1119" s="4"/>
      <c r="C1119" s="4"/>
      <c r="D1119" s="4"/>
      <c r="E1119" s="4"/>
      <c r="F1119" s="10"/>
      <c r="G1119" s="59" t="s">
        <v>488</v>
      </c>
      <c r="H1119" s="128" t="s">
        <v>318</v>
      </c>
      <c r="I1119" s="37" t="s">
        <v>322</v>
      </c>
      <c r="J1119" s="128"/>
      <c r="K1119" s="37"/>
      <c r="L1119" s="38">
        <f>L1120</f>
        <v>0</v>
      </c>
      <c r="M1119" s="38">
        <f>M1120</f>
        <v>0</v>
      </c>
    </row>
    <row r="1120" spans="1:13">
      <c r="A1120" s="44" t="s">
        <v>317</v>
      </c>
      <c r="B1120" s="4"/>
      <c r="C1120" s="4"/>
      <c r="D1120" s="4"/>
      <c r="E1120" s="4"/>
      <c r="F1120" s="10"/>
      <c r="G1120" s="59" t="s">
        <v>488</v>
      </c>
      <c r="H1120" s="128" t="s">
        <v>318</v>
      </c>
      <c r="I1120" s="37" t="s">
        <v>322</v>
      </c>
      <c r="J1120" s="128" t="s">
        <v>122</v>
      </c>
      <c r="K1120" s="37" t="s">
        <v>123</v>
      </c>
      <c r="L1120" s="38"/>
      <c r="M1120" s="38"/>
    </row>
    <row r="1121" spans="1:13">
      <c r="A1121" s="40" t="s">
        <v>323</v>
      </c>
      <c r="B1121" s="4"/>
      <c r="C1121" s="4"/>
      <c r="D1121" s="4"/>
      <c r="E1121" s="4"/>
      <c r="F1121" s="10"/>
      <c r="G1121" s="134" t="s">
        <v>488</v>
      </c>
      <c r="H1121" s="32" t="s">
        <v>324</v>
      </c>
      <c r="I1121" s="32" t="s">
        <v>316</v>
      </c>
      <c r="J1121" s="32"/>
      <c r="K1121" s="32"/>
      <c r="L1121" s="82">
        <f>L1122</f>
        <v>1000</v>
      </c>
      <c r="M1121" s="33">
        <f>M1122</f>
        <v>1000</v>
      </c>
    </row>
    <row r="1122" spans="1:13">
      <c r="A1122" s="40" t="s">
        <v>325</v>
      </c>
      <c r="B1122" s="4"/>
      <c r="C1122" s="4"/>
      <c r="D1122" s="4"/>
      <c r="E1122" s="4"/>
      <c r="F1122" s="10"/>
      <c r="G1122" s="134" t="s">
        <v>488</v>
      </c>
      <c r="H1122" s="32" t="s">
        <v>324</v>
      </c>
      <c r="I1122" s="32" t="s">
        <v>326</v>
      </c>
      <c r="J1122" s="32"/>
      <c r="K1122" s="32"/>
      <c r="L1122" s="82">
        <f>L1124</f>
        <v>1000</v>
      </c>
      <c r="M1122" s="33">
        <f>M1124</f>
        <v>1000</v>
      </c>
    </row>
    <row r="1123" spans="1:13">
      <c r="A1123" s="44" t="s">
        <v>327</v>
      </c>
      <c r="B1123" s="4"/>
      <c r="C1123" s="4"/>
      <c r="D1123" s="4"/>
      <c r="E1123" s="4"/>
      <c r="F1123" s="10"/>
      <c r="G1123" s="59"/>
      <c r="H1123" s="37"/>
      <c r="I1123" s="37"/>
      <c r="J1123" s="37"/>
      <c r="K1123" s="37"/>
      <c r="L1123" s="83"/>
      <c r="M1123" s="38"/>
    </row>
    <row r="1124" spans="1:13">
      <c r="A1124" s="44" t="s">
        <v>328</v>
      </c>
      <c r="B1124" s="4"/>
      <c r="C1124" s="4"/>
      <c r="D1124" s="4"/>
      <c r="E1124" s="4"/>
      <c r="F1124" s="10"/>
      <c r="G1124" s="59" t="s">
        <v>488</v>
      </c>
      <c r="H1124" s="37" t="s">
        <v>324</v>
      </c>
      <c r="I1124" s="37" t="s">
        <v>329</v>
      </c>
      <c r="J1124" s="37"/>
      <c r="K1124" s="37"/>
      <c r="L1124" s="83">
        <f>L1125</f>
        <v>1000</v>
      </c>
      <c r="M1124" s="38">
        <f>M1125</f>
        <v>1000</v>
      </c>
    </row>
    <row r="1125" spans="1:13">
      <c r="A1125" s="44" t="s">
        <v>95</v>
      </c>
      <c r="B1125" s="4"/>
      <c r="C1125" s="4"/>
      <c r="D1125" s="4"/>
      <c r="E1125" s="4"/>
      <c r="F1125" s="10"/>
      <c r="G1125" s="59" t="s">
        <v>488</v>
      </c>
      <c r="H1125" s="37" t="s">
        <v>324</v>
      </c>
      <c r="I1125" s="37" t="s">
        <v>329</v>
      </c>
      <c r="J1125" s="37" t="s">
        <v>330</v>
      </c>
      <c r="K1125" s="37" t="s">
        <v>123</v>
      </c>
      <c r="L1125" s="83">
        <v>1000</v>
      </c>
      <c r="M1125" s="38">
        <v>1000</v>
      </c>
    </row>
    <row r="1126" spans="1:13">
      <c r="A1126" s="40" t="s">
        <v>201</v>
      </c>
      <c r="B1126" s="4"/>
      <c r="C1126" s="4"/>
      <c r="D1126" s="4"/>
      <c r="E1126" s="4"/>
      <c r="F1126" s="10"/>
      <c r="G1126" s="116"/>
      <c r="H1126" s="107"/>
      <c r="I1126" s="32"/>
      <c r="J1126" s="107"/>
      <c r="K1126" s="32"/>
      <c r="L1126" s="33"/>
      <c r="M1126" s="33"/>
    </row>
    <row r="1127" spans="1:13">
      <c r="A1127" s="40" t="s">
        <v>331</v>
      </c>
      <c r="B1127" s="4"/>
      <c r="C1127" s="4"/>
      <c r="D1127" s="4"/>
      <c r="E1127" s="4"/>
      <c r="F1127" s="10"/>
      <c r="G1127" s="116"/>
      <c r="H1127" s="107"/>
      <c r="I1127" s="32"/>
      <c r="J1127" s="107"/>
      <c r="K1127" s="32"/>
      <c r="L1127" s="33"/>
      <c r="M1127" s="33"/>
    </row>
    <row r="1128" spans="1:13">
      <c r="A1128" s="40" t="s">
        <v>332</v>
      </c>
      <c r="B1128" s="4"/>
      <c r="C1128" s="4"/>
      <c r="D1128" s="4"/>
      <c r="E1128" s="4"/>
      <c r="F1128" s="10"/>
      <c r="G1128" s="134" t="s">
        <v>488</v>
      </c>
      <c r="H1128" s="107" t="s">
        <v>333</v>
      </c>
      <c r="I1128" s="32"/>
      <c r="J1128" s="107"/>
      <c r="K1128" s="32"/>
      <c r="L1128" s="33">
        <f t="shared" ref="L1128:M1131" si="32">L1129</f>
        <v>100</v>
      </c>
      <c r="M1128" s="33">
        <f t="shared" si="32"/>
        <v>100</v>
      </c>
    </row>
    <row r="1129" spans="1:13">
      <c r="A1129" s="40" t="s">
        <v>195</v>
      </c>
      <c r="B1129" s="4"/>
      <c r="C1129" s="4"/>
      <c r="D1129" s="4"/>
      <c r="E1129" s="4"/>
      <c r="F1129" s="10"/>
      <c r="G1129" s="134" t="s">
        <v>488</v>
      </c>
      <c r="H1129" s="107" t="s">
        <v>334</v>
      </c>
      <c r="I1129" s="32" t="s">
        <v>196</v>
      </c>
      <c r="J1129" s="107"/>
      <c r="K1129" s="32"/>
      <c r="L1129" s="33">
        <f t="shared" si="32"/>
        <v>100</v>
      </c>
      <c r="M1129" s="33">
        <f t="shared" si="32"/>
        <v>100</v>
      </c>
    </row>
    <row r="1130" spans="1:13">
      <c r="A1130" s="40" t="s">
        <v>197</v>
      </c>
      <c r="B1130" s="4"/>
      <c r="C1130" s="4"/>
      <c r="D1130" s="4"/>
      <c r="E1130" s="4"/>
      <c r="F1130" s="10"/>
      <c r="G1130" s="134" t="s">
        <v>488</v>
      </c>
      <c r="H1130" s="107" t="s">
        <v>334</v>
      </c>
      <c r="I1130" s="32" t="s">
        <v>198</v>
      </c>
      <c r="J1130" s="107"/>
      <c r="K1130" s="32"/>
      <c r="L1130" s="33">
        <f t="shared" si="32"/>
        <v>100</v>
      </c>
      <c r="M1130" s="33">
        <f t="shared" si="32"/>
        <v>100</v>
      </c>
    </row>
    <row r="1131" spans="1:13">
      <c r="A1131" s="44" t="s">
        <v>199</v>
      </c>
      <c r="B1131" s="4"/>
      <c r="C1131" s="4"/>
      <c r="D1131" s="4"/>
      <c r="E1131" s="4"/>
      <c r="F1131" s="10"/>
      <c r="G1131" s="59" t="s">
        <v>488</v>
      </c>
      <c r="H1131" s="128" t="s">
        <v>334</v>
      </c>
      <c r="I1131" s="37" t="s">
        <v>200</v>
      </c>
      <c r="J1131" s="128"/>
      <c r="K1131" s="37"/>
      <c r="L1131" s="38">
        <f t="shared" si="32"/>
        <v>100</v>
      </c>
      <c r="M1131" s="38">
        <f t="shared" si="32"/>
        <v>100</v>
      </c>
    </row>
    <row r="1132" spans="1:13">
      <c r="A1132" s="44" t="s">
        <v>29</v>
      </c>
      <c r="B1132" s="4"/>
      <c r="C1132" s="4"/>
      <c r="D1132" s="4"/>
      <c r="E1132" s="4"/>
      <c r="F1132" s="10"/>
      <c r="G1132" s="59" t="s">
        <v>488</v>
      </c>
      <c r="H1132" s="128" t="s">
        <v>334</v>
      </c>
      <c r="I1132" s="37" t="s">
        <v>200</v>
      </c>
      <c r="J1132" s="128" t="s">
        <v>123</v>
      </c>
      <c r="K1132" s="37" t="s">
        <v>246</v>
      </c>
      <c r="L1132" s="38">
        <v>100</v>
      </c>
      <c r="M1132" s="38">
        <v>100</v>
      </c>
    </row>
    <row r="1133" spans="1:13">
      <c r="A1133" s="40" t="s">
        <v>201</v>
      </c>
      <c r="B1133" s="4"/>
      <c r="C1133" s="4"/>
      <c r="D1133" s="4"/>
      <c r="E1133" s="4"/>
      <c r="F1133" s="10"/>
      <c r="G1133" s="116"/>
      <c r="H1133" s="107"/>
      <c r="I1133" s="32"/>
      <c r="J1133" s="107"/>
      <c r="K1133" s="32"/>
      <c r="L1133" s="33"/>
      <c r="M1133" s="33"/>
    </row>
    <row r="1134" spans="1:13">
      <c r="A1134" s="40" t="s">
        <v>335</v>
      </c>
      <c r="B1134" s="4"/>
      <c r="C1134" s="4"/>
      <c r="D1134" s="4"/>
      <c r="E1134" s="4"/>
      <c r="F1134" s="10"/>
      <c r="G1134" s="134" t="s">
        <v>488</v>
      </c>
      <c r="H1134" s="107" t="s">
        <v>336</v>
      </c>
      <c r="I1134" s="32"/>
      <c r="J1134" s="107"/>
      <c r="K1134" s="32"/>
      <c r="L1134" s="33">
        <f t="shared" ref="L1134:M1137" si="33">L1135</f>
        <v>351.3</v>
      </c>
      <c r="M1134" s="33">
        <f t="shared" si="33"/>
        <v>351.3</v>
      </c>
    </row>
    <row r="1135" spans="1:13">
      <c r="A1135" s="40" t="s">
        <v>195</v>
      </c>
      <c r="B1135" s="4"/>
      <c r="C1135" s="4"/>
      <c r="D1135" s="4"/>
      <c r="E1135" s="4"/>
      <c r="F1135" s="10"/>
      <c r="G1135" s="134" t="s">
        <v>488</v>
      </c>
      <c r="H1135" s="107" t="s">
        <v>337</v>
      </c>
      <c r="I1135" s="32" t="s">
        <v>196</v>
      </c>
      <c r="J1135" s="107"/>
      <c r="K1135" s="32"/>
      <c r="L1135" s="33">
        <f t="shared" si="33"/>
        <v>351.3</v>
      </c>
      <c r="M1135" s="33">
        <f t="shared" si="33"/>
        <v>351.3</v>
      </c>
    </row>
    <row r="1136" spans="1:13">
      <c r="A1136" s="40" t="s">
        <v>197</v>
      </c>
      <c r="B1136" s="4"/>
      <c r="C1136" s="4"/>
      <c r="D1136" s="4"/>
      <c r="E1136" s="4"/>
      <c r="F1136" s="10"/>
      <c r="G1136" s="134" t="s">
        <v>488</v>
      </c>
      <c r="H1136" s="107" t="s">
        <v>337</v>
      </c>
      <c r="I1136" s="32" t="s">
        <v>198</v>
      </c>
      <c r="J1136" s="107"/>
      <c r="K1136" s="32"/>
      <c r="L1136" s="33">
        <f t="shared" si="33"/>
        <v>351.3</v>
      </c>
      <c r="M1136" s="33">
        <f t="shared" si="33"/>
        <v>351.3</v>
      </c>
    </row>
    <row r="1137" spans="1:13">
      <c r="A1137" s="44" t="s">
        <v>199</v>
      </c>
      <c r="B1137" s="4"/>
      <c r="C1137" s="4"/>
      <c r="D1137" s="4"/>
      <c r="E1137" s="4"/>
      <c r="F1137" s="10"/>
      <c r="G1137" s="59" t="s">
        <v>488</v>
      </c>
      <c r="H1137" s="128" t="s">
        <v>337</v>
      </c>
      <c r="I1137" s="37" t="s">
        <v>200</v>
      </c>
      <c r="J1137" s="128"/>
      <c r="K1137" s="37"/>
      <c r="L1137" s="38">
        <f t="shared" si="33"/>
        <v>351.3</v>
      </c>
      <c r="M1137" s="38">
        <f t="shared" si="33"/>
        <v>351.3</v>
      </c>
    </row>
    <row r="1138" spans="1:13">
      <c r="A1138" s="30" t="s">
        <v>43</v>
      </c>
      <c r="B1138" s="4"/>
      <c r="C1138" s="4"/>
      <c r="D1138" s="4"/>
      <c r="E1138" s="4"/>
      <c r="F1138" s="10"/>
      <c r="G1138" s="59" t="s">
        <v>488</v>
      </c>
      <c r="H1138" s="128" t="s">
        <v>337</v>
      </c>
      <c r="I1138" s="37" t="s">
        <v>200</v>
      </c>
      <c r="J1138" s="128" t="s">
        <v>338</v>
      </c>
      <c r="K1138" s="37" t="s">
        <v>330</v>
      </c>
      <c r="L1138" s="38">
        <f>400-48.7</f>
        <v>351.3</v>
      </c>
      <c r="M1138" s="38">
        <f>400-48.7</f>
        <v>351.3</v>
      </c>
    </row>
    <row r="1139" spans="1:13">
      <c r="A1139" s="40" t="s">
        <v>440</v>
      </c>
      <c r="B1139" s="75"/>
      <c r="C1139" s="75"/>
      <c r="D1139" s="75"/>
      <c r="E1139" s="75"/>
      <c r="F1139" s="121"/>
      <c r="G1139" s="134" t="s">
        <v>488</v>
      </c>
      <c r="H1139" s="41" t="s">
        <v>441</v>
      </c>
      <c r="I1139" s="116"/>
      <c r="K1139" s="116"/>
      <c r="L1139" s="130">
        <f>L1141+L1154</f>
        <v>605.90000000000009</v>
      </c>
      <c r="M1139" s="130">
        <f>M1141+M1154</f>
        <v>605.90000000000009</v>
      </c>
    </row>
    <row r="1140" spans="1:13">
      <c r="A1140" s="40" t="s">
        <v>397</v>
      </c>
      <c r="B1140" s="75"/>
      <c r="C1140" s="75"/>
      <c r="D1140" s="75"/>
      <c r="E1140" s="75"/>
      <c r="F1140" s="121"/>
      <c r="G1140" s="116"/>
      <c r="H1140" s="122"/>
      <c r="I1140" s="32"/>
      <c r="J1140" s="122"/>
      <c r="K1140" s="41"/>
      <c r="L1140" s="42"/>
      <c r="M1140" s="42"/>
    </row>
    <row r="1141" spans="1:13">
      <c r="A1141" s="40" t="s">
        <v>462</v>
      </c>
      <c r="B1141" s="75"/>
      <c r="C1141" s="75"/>
      <c r="D1141" s="75"/>
      <c r="E1141" s="75"/>
      <c r="F1141" s="121"/>
      <c r="G1141" s="134" t="s">
        <v>488</v>
      </c>
      <c r="H1141" s="122" t="s">
        <v>463</v>
      </c>
      <c r="I1141" s="91"/>
      <c r="J1141" s="122"/>
      <c r="K1141" s="41"/>
      <c r="L1141" s="42">
        <f>L1143+L1147</f>
        <v>605.20000000000005</v>
      </c>
      <c r="M1141" s="42">
        <f>M1143+M1147</f>
        <v>605.20000000000005</v>
      </c>
    </row>
    <row r="1142" spans="1:13">
      <c r="A1142" s="40" t="s">
        <v>280</v>
      </c>
      <c r="B1142" s="75"/>
      <c r="C1142" s="75"/>
      <c r="D1142" s="75"/>
      <c r="E1142" s="75"/>
      <c r="F1142" s="121"/>
      <c r="G1142" s="116"/>
      <c r="H1142" s="122"/>
      <c r="I1142" s="91"/>
      <c r="J1142" s="122"/>
      <c r="K1142" s="41"/>
      <c r="L1142" s="42"/>
      <c r="M1142" s="42"/>
    </row>
    <row r="1143" spans="1:13">
      <c r="A1143" s="40" t="s">
        <v>281</v>
      </c>
      <c r="B1143" s="75"/>
      <c r="C1143" s="75"/>
      <c r="D1143" s="75"/>
      <c r="E1143" s="75"/>
      <c r="F1143" s="121"/>
      <c r="G1143" s="134" t="s">
        <v>488</v>
      </c>
      <c r="H1143" s="122" t="s">
        <v>463</v>
      </c>
      <c r="I1143" s="41" t="s">
        <v>181</v>
      </c>
      <c r="J1143" s="122" t="s">
        <v>123</v>
      </c>
      <c r="K1143" s="89" t="s">
        <v>246</v>
      </c>
      <c r="L1143" s="42">
        <f>L1144</f>
        <v>554.20000000000005</v>
      </c>
      <c r="M1143" s="42">
        <f>M1144</f>
        <v>554.20000000000005</v>
      </c>
    </row>
    <row r="1144" spans="1:13">
      <c r="A1144" s="40" t="s">
        <v>182</v>
      </c>
      <c r="B1144" s="75"/>
      <c r="C1144" s="75"/>
      <c r="D1144" s="75"/>
      <c r="E1144" s="75"/>
      <c r="F1144" s="121"/>
      <c r="G1144" s="134" t="s">
        <v>488</v>
      </c>
      <c r="H1144" s="122" t="s">
        <v>463</v>
      </c>
      <c r="I1144" s="41" t="s">
        <v>183</v>
      </c>
      <c r="J1144" s="122" t="s">
        <v>123</v>
      </c>
      <c r="K1144" s="89" t="s">
        <v>246</v>
      </c>
      <c r="L1144" s="42">
        <f>L1145</f>
        <v>554.20000000000005</v>
      </c>
      <c r="M1144" s="42">
        <f>M1145</f>
        <v>554.20000000000005</v>
      </c>
    </row>
    <row r="1145" spans="1:13">
      <c r="A1145" s="44" t="s">
        <v>184</v>
      </c>
      <c r="B1145" s="75"/>
      <c r="C1145" s="75"/>
      <c r="D1145" s="75"/>
      <c r="E1145" s="75"/>
      <c r="F1145" s="121"/>
      <c r="G1145" s="59" t="s">
        <v>488</v>
      </c>
      <c r="H1145" s="124" t="s">
        <v>463</v>
      </c>
      <c r="I1145" s="27" t="s">
        <v>185</v>
      </c>
      <c r="J1145" s="124" t="s">
        <v>123</v>
      </c>
      <c r="K1145" s="93" t="s">
        <v>246</v>
      </c>
      <c r="L1145" s="28">
        <v>554.20000000000005</v>
      </c>
      <c r="M1145" s="28">
        <v>554.20000000000005</v>
      </c>
    </row>
    <row r="1146" spans="1:13">
      <c r="A1146" s="44" t="s">
        <v>283</v>
      </c>
      <c r="B1146" s="75"/>
      <c r="C1146" s="75"/>
      <c r="D1146" s="75"/>
      <c r="E1146" s="75"/>
      <c r="F1146" s="121"/>
      <c r="G1146" s="59" t="s">
        <v>488</v>
      </c>
      <c r="H1146" s="124" t="s">
        <v>463</v>
      </c>
      <c r="I1146" s="27" t="s">
        <v>284</v>
      </c>
      <c r="J1146" s="124" t="s">
        <v>123</v>
      </c>
      <c r="K1146" s="90" t="s">
        <v>246</v>
      </c>
      <c r="L1146" s="28"/>
      <c r="M1146" s="28"/>
    </row>
    <row r="1147" spans="1:13">
      <c r="A1147" s="40" t="s">
        <v>285</v>
      </c>
      <c r="B1147" s="75"/>
      <c r="C1147" s="75"/>
      <c r="D1147" s="75"/>
      <c r="E1147" s="75"/>
      <c r="F1147" s="121"/>
      <c r="G1147" s="134" t="s">
        <v>488</v>
      </c>
      <c r="H1147" s="122" t="s">
        <v>463</v>
      </c>
      <c r="I1147" s="41" t="s">
        <v>196</v>
      </c>
      <c r="J1147" s="122" t="s">
        <v>123</v>
      </c>
      <c r="K1147" s="89" t="s">
        <v>246</v>
      </c>
      <c r="L1147" s="42">
        <f>L1148</f>
        <v>51</v>
      </c>
      <c r="M1147" s="42">
        <f>M1148</f>
        <v>51</v>
      </c>
    </row>
    <row r="1148" spans="1:13">
      <c r="A1148" s="40" t="s">
        <v>197</v>
      </c>
      <c r="B1148" s="75"/>
      <c r="C1148" s="75"/>
      <c r="D1148" s="75"/>
      <c r="E1148" s="75"/>
      <c r="F1148" s="121"/>
      <c r="G1148" s="134" t="s">
        <v>488</v>
      </c>
      <c r="H1148" s="122" t="s">
        <v>463</v>
      </c>
      <c r="I1148" s="41" t="s">
        <v>198</v>
      </c>
      <c r="J1148" s="122" t="s">
        <v>123</v>
      </c>
      <c r="K1148" s="89" t="s">
        <v>246</v>
      </c>
      <c r="L1148" s="42">
        <f>L1149+L1150</f>
        <v>51</v>
      </c>
      <c r="M1148" s="42">
        <f>M1149+M1150</f>
        <v>51</v>
      </c>
    </row>
    <row r="1149" spans="1:13">
      <c r="A1149" s="44" t="s">
        <v>286</v>
      </c>
      <c r="B1149" s="4"/>
      <c r="C1149" s="4"/>
      <c r="D1149" s="49"/>
      <c r="E1149" s="49"/>
      <c r="F1149" s="131"/>
      <c r="G1149" s="59" t="s">
        <v>488</v>
      </c>
      <c r="H1149" s="124" t="s">
        <v>463</v>
      </c>
      <c r="I1149" s="27" t="s">
        <v>287</v>
      </c>
      <c r="J1149" s="132" t="s">
        <v>123</v>
      </c>
      <c r="K1149" s="93" t="s">
        <v>246</v>
      </c>
      <c r="L1149" s="38"/>
      <c r="M1149" s="38"/>
    </row>
    <row r="1150" spans="1:13">
      <c r="A1150" s="44" t="s">
        <v>199</v>
      </c>
      <c r="B1150" s="4"/>
      <c r="C1150" s="4"/>
      <c r="D1150" s="49"/>
      <c r="E1150" s="49"/>
      <c r="F1150" s="131"/>
      <c r="G1150" s="59" t="s">
        <v>488</v>
      </c>
      <c r="H1150" s="124" t="s">
        <v>463</v>
      </c>
      <c r="I1150" s="27" t="s">
        <v>200</v>
      </c>
      <c r="J1150" s="132" t="s">
        <v>123</v>
      </c>
      <c r="K1150" s="90" t="s">
        <v>246</v>
      </c>
      <c r="L1150" s="38">
        <v>51</v>
      </c>
      <c r="M1150" s="38">
        <v>51</v>
      </c>
    </row>
    <row r="1151" spans="1:13">
      <c r="A1151" s="40" t="s">
        <v>464</v>
      </c>
      <c r="B1151" s="4"/>
      <c r="C1151" s="4"/>
      <c r="D1151" s="49"/>
      <c r="E1151" s="49"/>
      <c r="F1151" s="131"/>
      <c r="G1151" s="116"/>
      <c r="H1151" s="124"/>
      <c r="I1151" s="27"/>
      <c r="J1151" s="132"/>
      <c r="K1151" s="90"/>
      <c r="L1151" s="38"/>
      <c r="M1151" s="38"/>
    </row>
    <row r="1152" spans="1:13">
      <c r="A1152" s="40" t="s">
        <v>465</v>
      </c>
      <c r="B1152" s="4"/>
      <c r="C1152" s="4"/>
      <c r="D1152" s="3"/>
      <c r="E1152" s="3"/>
      <c r="F1152" s="106"/>
      <c r="G1152" s="116"/>
      <c r="H1152" s="122"/>
      <c r="I1152" s="41"/>
      <c r="J1152" s="118"/>
      <c r="K1152" s="89"/>
      <c r="L1152" s="33"/>
      <c r="M1152" s="33"/>
    </row>
    <row r="1153" spans="1:13">
      <c r="A1153" s="40" t="s">
        <v>466</v>
      </c>
      <c r="B1153" s="4"/>
      <c r="C1153" s="4"/>
      <c r="D1153" s="3"/>
      <c r="E1153" s="3"/>
      <c r="F1153" s="106"/>
      <c r="G1153" s="116"/>
      <c r="H1153" s="122"/>
      <c r="I1153" s="41"/>
      <c r="J1153" s="118"/>
      <c r="K1153" s="89"/>
      <c r="L1153" s="33"/>
      <c r="M1153" s="33"/>
    </row>
    <row r="1154" spans="1:13">
      <c r="A1154" s="40" t="s">
        <v>467</v>
      </c>
      <c r="B1154" s="4"/>
      <c r="C1154" s="4"/>
      <c r="D1154" s="3"/>
      <c r="E1154" s="3"/>
      <c r="F1154" s="106"/>
      <c r="G1154" s="134" t="s">
        <v>488</v>
      </c>
      <c r="H1154" s="122" t="s">
        <v>468</v>
      </c>
      <c r="I1154" s="41"/>
      <c r="J1154" s="118"/>
      <c r="K1154" s="89"/>
      <c r="L1154" s="33">
        <f t="shared" ref="L1154:M1156" si="34">L1155</f>
        <v>0.7</v>
      </c>
      <c r="M1154" s="33">
        <f t="shared" si="34"/>
        <v>0.7</v>
      </c>
    </row>
    <row r="1155" spans="1:13">
      <c r="A1155" s="40" t="s">
        <v>285</v>
      </c>
      <c r="B1155" s="4"/>
      <c r="C1155" s="4"/>
      <c r="D1155" s="49"/>
      <c r="E1155" s="49"/>
      <c r="F1155" s="131"/>
      <c r="G1155" s="134" t="s">
        <v>488</v>
      </c>
      <c r="H1155" s="122" t="s">
        <v>468</v>
      </c>
      <c r="I1155" s="41" t="s">
        <v>196</v>
      </c>
      <c r="J1155" s="118" t="s">
        <v>123</v>
      </c>
      <c r="K1155" s="89" t="s">
        <v>246</v>
      </c>
      <c r="L1155" s="33">
        <f t="shared" si="34"/>
        <v>0.7</v>
      </c>
      <c r="M1155" s="33">
        <f t="shared" si="34"/>
        <v>0.7</v>
      </c>
    </row>
    <row r="1156" spans="1:13">
      <c r="A1156" s="40" t="s">
        <v>197</v>
      </c>
      <c r="B1156" s="4"/>
      <c r="C1156" s="4"/>
      <c r="D1156" s="49"/>
      <c r="E1156" s="49"/>
      <c r="F1156" s="131"/>
      <c r="G1156" s="59" t="s">
        <v>488</v>
      </c>
      <c r="H1156" s="122" t="s">
        <v>468</v>
      </c>
      <c r="I1156" s="41" t="s">
        <v>198</v>
      </c>
      <c r="J1156" s="118" t="s">
        <v>123</v>
      </c>
      <c r="K1156" s="89" t="s">
        <v>246</v>
      </c>
      <c r="L1156" s="33">
        <f t="shared" si="34"/>
        <v>0.7</v>
      </c>
      <c r="M1156" s="33">
        <f t="shared" si="34"/>
        <v>0.7</v>
      </c>
    </row>
    <row r="1157" spans="1:13">
      <c r="A1157" s="44" t="s">
        <v>199</v>
      </c>
      <c r="B1157" s="4"/>
      <c r="C1157" s="4"/>
      <c r="D1157" s="49"/>
      <c r="E1157" s="49"/>
      <c r="F1157" s="131"/>
      <c r="G1157" s="59" t="s">
        <v>488</v>
      </c>
      <c r="H1157" s="124" t="s">
        <v>468</v>
      </c>
      <c r="I1157" s="27" t="s">
        <v>200</v>
      </c>
      <c r="J1157" s="132" t="s">
        <v>123</v>
      </c>
      <c r="K1157" s="90" t="s">
        <v>246</v>
      </c>
      <c r="L1157" s="38">
        <v>0.7</v>
      </c>
      <c r="M1157" s="38">
        <v>0.7</v>
      </c>
    </row>
    <row r="1158" spans="1:13">
      <c r="G1158" s="116"/>
      <c r="I1158" s="116"/>
      <c r="K1158" s="116"/>
      <c r="L1158" s="116"/>
      <c r="M1158" s="116"/>
    </row>
    <row r="1159" spans="1:13">
      <c r="A1159" s="40" t="s">
        <v>490</v>
      </c>
      <c r="B1159" s="4"/>
      <c r="C1159" s="4"/>
      <c r="D1159" s="3"/>
      <c r="E1159" s="3"/>
      <c r="F1159" s="106"/>
      <c r="G1159" s="119"/>
      <c r="I1159" s="116"/>
      <c r="K1159" s="116"/>
      <c r="L1159" s="116"/>
      <c r="M1159" s="116"/>
    </row>
    <row r="1160" spans="1:13">
      <c r="A1160" s="40" t="s">
        <v>491</v>
      </c>
      <c r="B1160" s="4"/>
      <c r="C1160" s="4"/>
      <c r="D1160" s="3"/>
      <c r="E1160" s="3"/>
      <c r="F1160" s="106"/>
      <c r="G1160" s="119" t="s">
        <v>492</v>
      </c>
      <c r="I1160" s="116"/>
      <c r="K1160" s="116"/>
      <c r="L1160" s="130">
        <f>L1164</f>
        <v>5427</v>
      </c>
      <c r="M1160" s="130">
        <f>M1164</f>
        <v>5251.4</v>
      </c>
    </row>
    <row r="1161" spans="1:13">
      <c r="G1161" s="116"/>
      <c r="I1161" s="116"/>
      <c r="K1161" s="116"/>
      <c r="L1161" s="116"/>
      <c r="M1161" s="116"/>
    </row>
    <row r="1162" spans="1:13">
      <c r="A1162" s="40" t="s">
        <v>201</v>
      </c>
      <c r="B1162" s="75"/>
      <c r="C1162" s="75"/>
      <c r="D1162" s="75"/>
      <c r="E1162" s="75"/>
      <c r="F1162" s="121"/>
      <c r="G1162" s="27"/>
      <c r="I1162" s="116"/>
      <c r="K1162" s="116"/>
      <c r="L1162" s="116"/>
      <c r="M1162" s="116"/>
    </row>
    <row r="1163" spans="1:13">
      <c r="A1163" s="40" t="s">
        <v>339</v>
      </c>
      <c r="B1163" s="75"/>
      <c r="C1163" s="75"/>
      <c r="D1163" s="75"/>
      <c r="E1163" s="75"/>
      <c r="F1163" s="121"/>
      <c r="G1163" s="27"/>
      <c r="I1163" s="116"/>
      <c r="K1163" s="116"/>
      <c r="L1163" s="116"/>
      <c r="M1163" s="116"/>
    </row>
    <row r="1164" spans="1:13">
      <c r="A1164" s="40" t="s">
        <v>504</v>
      </c>
      <c r="B1164" s="75"/>
      <c r="C1164" s="75"/>
      <c r="D1164" s="75"/>
      <c r="E1164" s="75"/>
      <c r="F1164" s="121"/>
      <c r="G1164" s="119" t="s">
        <v>492</v>
      </c>
      <c r="H1164" s="122" t="s">
        <v>341</v>
      </c>
      <c r="I1164" s="116"/>
      <c r="K1164" s="116"/>
      <c r="L1164" s="130">
        <f>L1166+L1172+L1178+L1182</f>
        <v>5427</v>
      </c>
      <c r="M1164" s="130">
        <f>M1166+M1172+M1178+M1182</f>
        <v>5251.4</v>
      </c>
    </row>
    <row r="1165" spans="1:13">
      <c r="A1165" s="40" t="s">
        <v>280</v>
      </c>
      <c r="B1165" s="4"/>
      <c r="C1165" s="4"/>
      <c r="D1165" s="49"/>
      <c r="E1165" s="49"/>
      <c r="F1165" s="131"/>
      <c r="G1165" s="116"/>
      <c r="H1165" s="118"/>
      <c r="I1165" s="21"/>
      <c r="J1165" s="118"/>
      <c r="K1165" s="21"/>
      <c r="L1165" s="42"/>
      <c r="M1165" s="42"/>
    </row>
    <row r="1166" spans="1:13">
      <c r="A1166" s="40" t="s">
        <v>281</v>
      </c>
      <c r="B1166" s="4"/>
      <c r="C1166" s="4"/>
      <c r="D1166" s="49"/>
      <c r="E1166" s="49"/>
      <c r="F1166" s="131"/>
      <c r="G1166" s="119" t="s">
        <v>492</v>
      </c>
      <c r="H1166" s="118" t="s">
        <v>342</v>
      </c>
      <c r="I1166" s="41" t="s">
        <v>181</v>
      </c>
      <c r="J1166" s="122"/>
      <c r="K1166" s="41"/>
      <c r="L1166" s="42">
        <f>L1167</f>
        <v>431.29999999999995</v>
      </c>
      <c r="M1166" s="42">
        <f>M1167</f>
        <v>431.29999999999995</v>
      </c>
    </row>
    <row r="1167" spans="1:13">
      <c r="A1167" s="40" t="s">
        <v>182</v>
      </c>
      <c r="B1167" s="4"/>
      <c r="C1167" s="4"/>
      <c r="D1167" s="49"/>
      <c r="E1167" s="49"/>
      <c r="F1167" s="131"/>
      <c r="G1167" s="119" t="s">
        <v>492</v>
      </c>
      <c r="H1167" s="118" t="s">
        <v>342</v>
      </c>
      <c r="I1167" s="41" t="s">
        <v>183</v>
      </c>
      <c r="J1167" s="122"/>
      <c r="K1167" s="41"/>
      <c r="L1167" s="42">
        <f>L1170+L1171</f>
        <v>431.29999999999995</v>
      </c>
      <c r="M1167" s="42">
        <f>M1170+M1171</f>
        <v>431.29999999999995</v>
      </c>
    </row>
    <row r="1168" spans="1:13">
      <c r="A1168" s="40" t="s">
        <v>24</v>
      </c>
      <c r="B1168" s="4"/>
      <c r="C1168" s="4"/>
      <c r="D1168" s="49"/>
      <c r="E1168" s="49"/>
      <c r="F1168" s="131"/>
      <c r="G1168" s="116"/>
      <c r="H1168" s="118"/>
      <c r="I1168" s="41"/>
      <c r="J1168" s="122"/>
      <c r="K1168" s="41"/>
      <c r="L1168" s="42"/>
      <c r="M1168" s="42"/>
    </row>
    <row r="1169" spans="1:13">
      <c r="A1169" s="40" t="s">
        <v>25</v>
      </c>
      <c r="B1169" s="4"/>
      <c r="C1169" s="4"/>
      <c r="D1169" s="49"/>
      <c r="E1169" s="49"/>
      <c r="F1169" s="131"/>
      <c r="G1169" s="119" t="s">
        <v>492</v>
      </c>
      <c r="H1169" s="118" t="s">
        <v>342</v>
      </c>
      <c r="I1169" s="41" t="s">
        <v>183</v>
      </c>
      <c r="J1169" s="122" t="s">
        <v>123</v>
      </c>
      <c r="K1169" s="41" t="s">
        <v>338</v>
      </c>
      <c r="L1169" s="42">
        <f>L1170+L1171</f>
        <v>431.29999999999995</v>
      </c>
      <c r="M1169" s="42">
        <f>M1170+M1171</f>
        <v>431.29999999999995</v>
      </c>
    </row>
    <row r="1170" spans="1:13">
      <c r="A1170" s="44" t="s">
        <v>184</v>
      </c>
      <c r="B1170" s="4"/>
      <c r="C1170" s="4"/>
      <c r="D1170" s="49"/>
      <c r="E1170" s="49"/>
      <c r="F1170" s="131"/>
      <c r="G1170" s="59" t="s">
        <v>492</v>
      </c>
      <c r="H1170" s="124" t="s">
        <v>342</v>
      </c>
      <c r="I1170" s="27" t="s">
        <v>185</v>
      </c>
      <c r="J1170" s="124" t="s">
        <v>123</v>
      </c>
      <c r="K1170" s="27" t="s">
        <v>338</v>
      </c>
      <c r="L1170" s="38">
        <f>1431.3-1000</f>
        <v>431.29999999999995</v>
      </c>
      <c r="M1170" s="38">
        <f>1431.3-1000</f>
        <v>431.29999999999995</v>
      </c>
    </row>
    <row r="1171" spans="1:13">
      <c r="A1171" s="44" t="s">
        <v>283</v>
      </c>
      <c r="B1171" s="4"/>
      <c r="C1171" s="4"/>
      <c r="D1171" s="49"/>
      <c r="E1171" s="49"/>
      <c r="F1171" s="131"/>
      <c r="G1171" s="59" t="s">
        <v>492</v>
      </c>
      <c r="H1171" s="124" t="s">
        <v>342</v>
      </c>
      <c r="I1171" s="27" t="s">
        <v>284</v>
      </c>
      <c r="J1171" s="124" t="s">
        <v>123</v>
      </c>
      <c r="K1171" s="27" t="s">
        <v>338</v>
      </c>
      <c r="L1171" s="38"/>
      <c r="M1171" s="38"/>
    </row>
    <row r="1172" spans="1:13">
      <c r="A1172" s="40" t="s">
        <v>285</v>
      </c>
      <c r="B1172" s="75"/>
      <c r="C1172" s="75"/>
      <c r="D1172" s="75"/>
      <c r="E1172" s="75"/>
      <c r="F1172" s="121"/>
      <c r="G1172" s="119" t="s">
        <v>492</v>
      </c>
      <c r="H1172" s="118" t="s">
        <v>342</v>
      </c>
      <c r="I1172" s="41" t="s">
        <v>196</v>
      </c>
      <c r="J1172" s="122"/>
      <c r="K1172" s="41"/>
      <c r="L1172" s="22">
        <f>L1173</f>
        <v>708.3</v>
      </c>
      <c r="M1172" s="22">
        <f>M1173</f>
        <v>708.3</v>
      </c>
    </row>
    <row r="1173" spans="1:13">
      <c r="A1173" s="40" t="s">
        <v>197</v>
      </c>
      <c r="B1173" s="75"/>
      <c r="C1173" s="75"/>
      <c r="D1173" s="75"/>
      <c r="E1173" s="75"/>
      <c r="F1173" s="121"/>
      <c r="G1173" s="119" t="s">
        <v>492</v>
      </c>
      <c r="H1173" s="118" t="s">
        <v>342</v>
      </c>
      <c r="I1173" s="41" t="s">
        <v>198</v>
      </c>
      <c r="J1173" s="122"/>
      <c r="K1173" s="41"/>
      <c r="L1173" s="42">
        <f>L1174+L1175</f>
        <v>708.3</v>
      </c>
      <c r="M1173" s="42">
        <f>M1174+M1175</f>
        <v>708.3</v>
      </c>
    </row>
    <row r="1174" spans="1:13">
      <c r="A1174" s="44" t="s">
        <v>286</v>
      </c>
      <c r="B1174" s="75"/>
      <c r="C1174" s="75"/>
      <c r="D1174" s="75"/>
      <c r="E1174" s="75"/>
      <c r="F1174" s="121"/>
      <c r="G1174" s="59" t="s">
        <v>492</v>
      </c>
      <c r="H1174" s="124" t="s">
        <v>342</v>
      </c>
      <c r="I1174" s="27" t="s">
        <v>287</v>
      </c>
      <c r="J1174" s="124"/>
      <c r="K1174" s="27"/>
      <c r="L1174" s="42"/>
      <c r="M1174" s="42"/>
    </row>
    <row r="1175" spans="1:13">
      <c r="A1175" s="44" t="s">
        <v>199</v>
      </c>
      <c r="B1175" s="75"/>
      <c r="C1175" s="75"/>
      <c r="D1175" s="75"/>
      <c r="E1175" s="75"/>
      <c r="F1175" s="121"/>
      <c r="G1175" s="59" t="s">
        <v>492</v>
      </c>
      <c r="H1175" s="124" t="s">
        <v>342</v>
      </c>
      <c r="I1175" s="27" t="s">
        <v>200</v>
      </c>
      <c r="J1175" s="124"/>
      <c r="K1175" s="27"/>
      <c r="L1175" s="28">
        <f>L1177</f>
        <v>708.3</v>
      </c>
      <c r="M1175" s="28">
        <f>M1177</f>
        <v>708.3</v>
      </c>
    </row>
    <row r="1176" spans="1:13">
      <c r="A1176" s="44" t="s">
        <v>24</v>
      </c>
      <c r="B1176" s="75"/>
      <c r="C1176" s="75"/>
      <c r="D1176" s="75"/>
      <c r="E1176" s="75"/>
      <c r="F1176" s="121"/>
      <c r="G1176" s="116"/>
      <c r="H1176" s="118"/>
      <c r="I1176" s="27"/>
      <c r="J1176" s="124"/>
      <c r="K1176" s="27"/>
      <c r="L1176" s="28"/>
      <c r="M1176" s="28"/>
    </row>
    <row r="1177" spans="1:13">
      <c r="A1177" s="44" t="s">
        <v>25</v>
      </c>
      <c r="B1177" s="75"/>
      <c r="C1177" s="75"/>
      <c r="D1177" s="75"/>
      <c r="E1177" s="75"/>
      <c r="F1177" s="121"/>
      <c r="G1177" s="59" t="s">
        <v>492</v>
      </c>
      <c r="H1177" s="124" t="s">
        <v>342</v>
      </c>
      <c r="I1177" s="27" t="s">
        <v>200</v>
      </c>
      <c r="J1177" s="124" t="s">
        <v>123</v>
      </c>
      <c r="K1177" s="27" t="s">
        <v>338</v>
      </c>
      <c r="L1177" s="28">
        <v>708.3</v>
      </c>
      <c r="M1177" s="28">
        <v>708.3</v>
      </c>
    </row>
    <row r="1178" spans="1:13">
      <c r="A1178" s="40" t="s">
        <v>343</v>
      </c>
      <c r="B1178" s="75"/>
      <c r="C1178" s="75"/>
      <c r="D1178" s="75"/>
      <c r="E1178" s="75"/>
      <c r="F1178" s="121"/>
      <c r="G1178" s="119" t="s">
        <v>492</v>
      </c>
      <c r="H1178" s="122" t="s">
        <v>344</v>
      </c>
      <c r="I1178" s="41"/>
      <c r="J1178" s="122"/>
      <c r="K1178" s="41"/>
      <c r="L1178" s="42">
        <f t="shared" ref="L1178:M1180" si="35">L1179</f>
        <v>197.4</v>
      </c>
      <c r="M1178" s="42">
        <f t="shared" si="35"/>
        <v>51.8</v>
      </c>
    </row>
    <row r="1179" spans="1:13">
      <c r="A1179" s="40" t="s">
        <v>345</v>
      </c>
      <c r="B1179" s="75"/>
      <c r="C1179" s="75"/>
      <c r="D1179" s="75"/>
      <c r="E1179" s="75"/>
      <c r="F1179" s="121"/>
      <c r="G1179" s="119" t="s">
        <v>492</v>
      </c>
      <c r="H1179" s="122" t="s">
        <v>344</v>
      </c>
      <c r="I1179" s="41" t="s">
        <v>346</v>
      </c>
      <c r="J1179" s="122"/>
      <c r="K1179" s="41"/>
      <c r="L1179" s="42">
        <f t="shared" si="35"/>
        <v>197.4</v>
      </c>
      <c r="M1179" s="42">
        <f t="shared" si="35"/>
        <v>51.8</v>
      </c>
    </row>
    <row r="1180" spans="1:13">
      <c r="A1180" s="40" t="s">
        <v>86</v>
      </c>
      <c r="B1180" s="75"/>
      <c r="C1180" s="75"/>
      <c r="D1180" s="75"/>
      <c r="E1180" s="75"/>
      <c r="F1180" s="121"/>
      <c r="G1180" s="59" t="s">
        <v>492</v>
      </c>
      <c r="H1180" s="122" t="s">
        <v>344</v>
      </c>
      <c r="I1180" s="41" t="s">
        <v>347</v>
      </c>
      <c r="J1180" s="122"/>
      <c r="K1180" s="41"/>
      <c r="L1180" s="42">
        <f t="shared" si="35"/>
        <v>197.4</v>
      </c>
      <c r="M1180" s="42">
        <f t="shared" si="35"/>
        <v>51.8</v>
      </c>
    </row>
    <row r="1181" spans="1:13">
      <c r="A1181" s="44" t="s">
        <v>86</v>
      </c>
      <c r="B1181" s="25"/>
      <c r="C1181" s="25"/>
      <c r="D1181" s="25"/>
      <c r="E1181" s="25"/>
      <c r="F1181" s="123"/>
      <c r="G1181" s="59" t="s">
        <v>492</v>
      </c>
      <c r="H1181" s="124" t="s">
        <v>344</v>
      </c>
      <c r="I1181" s="27" t="s">
        <v>347</v>
      </c>
      <c r="J1181" s="124" t="s">
        <v>246</v>
      </c>
      <c r="K1181" s="27" t="s">
        <v>123</v>
      </c>
      <c r="L1181" s="28">
        <v>197.4</v>
      </c>
      <c r="M1181" s="28">
        <v>51.8</v>
      </c>
    </row>
    <row r="1182" spans="1:13">
      <c r="A1182" s="40" t="s">
        <v>348</v>
      </c>
      <c r="B1182" s="75"/>
      <c r="C1182" s="75"/>
      <c r="D1182" s="75"/>
      <c r="E1182" s="75"/>
      <c r="F1182" s="121"/>
      <c r="G1182" s="119" t="s">
        <v>492</v>
      </c>
      <c r="H1182" s="122" t="s">
        <v>349</v>
      </c>
      <c r="I1182" s="41"/>
      <c r="J1182" s="122"/>
      <c r="K1182" s="41"/>
      <c r="L1182" s="42">
        <f>L1184</f>
        <v>4090</v>
      </c>
      <c r="M1182" s="42">
        <f>M1184</f>
        <v>4060</v>
      </c>
    </row>
    <row r="1183" spans="1:13">
      <c r="A1183" s="40" t="s">
        <v>350</v>
      </c>
      <c r="B1183" s="75"/>
      <c r="C1183" s="75"/>
      <c r="D1183" s="75"/>
      <c r="E1183" s="75"/>
      <c r="F1183" s="121"/>
      <c r="G1183" s="116"/>
      <c r="H1183" s="122"/>
      <c r="I1183" s="41"/>
      <c r="J1183" s="122"/>
      <c r="K1183" s="41"/>
      <c r="L1183" s="42"/>
      <c r="M1183" s="42"/>
    </row>
    <row r="1184" spans="1:13">
      <c r="A1184" s="40" t="s">
        <v>153</v>
      </c>
      <c r="B1184" s="25"/>
      <c r="C1184" s="25"/>
      <c r="D1184" s="25"/>
      <c r="E1184" s="25"/>
      <c r="F1184" s="123"/>
      <c r="G1184" s="119" t="s">
        <v>492</v>
      </c>
      <c r="H1184" s="122" t="s">
        <v>349</v>
      </c>
      <c r="I1184" s="41" t="s">
        <v>351</v>
      </c>
      <c r="J1184" s="122"/>
      <c r="K1184" s="41"/>
      <c r="L1184" s="42">
        <f>L1185</f>
        <v>4090</v>
      </c>
      <c r="M1184" s="42">
        <f>M1185</f>
        <v>4060</v>
      </c>
    </row>
    <row r="1185" spans="1:13">
      <c r="A1185" s="40" t="s">
        <v>352</v>
      </c>
      <c r="B1185" s="75"/>
      <c r="C1185" s="75"/>
      <c r="D1185" s="75"/>
      <c r="E1185" s="75"/>
      <c r="F1185" s="121"/>
      <c r="G1185" s="119" t="s">
        <v>492</v>
      </c>
      <c r="H1185" s="122" t="s">
        <v>349</v>
      </c>
      <c r="I1185" s="41" t="s">
        <v>353</v>
      </c>
      <c r="J1185" s="122"/>
      <c r="K1185" s="89"/>
      <c r="L1185" s="42">
        <f>L1186</f>
        <v>4090</v>
      </c>
      <c r="M1185" s="42">
        <f>M1186</f>
        <v>4060</v>
      </c>
    </row>
    <row r="1186" spans="1:13">
      <c r="A1186" s="92" t="s">
        <v>354</v>
      </c>
      <c r="B1186" s="25"/>
      <c r="C1186" s="25"/>
      <c r="D1186" s="25"/>
      <c r="E1186" s="25"/>
      <c r="F1186" s="123"/>
      <c r="G1186" s="59" t="s">
        <v>492</v>
      </c>
      <c r="H1186" s="124" t="s">
        <v>349</v>
      </c>
      <c r="I1186" s="27" t="s">
        <v>355</v>
      </c>
      <c r="J1186" s="124" t="s">
        <v>356</v>
      </c>
      <c r="K1186" s="90" t="s">
        <v>123</v>
      </c>
      <c r="L1186" s="28">
        <v>4090</v>
      </c>
      <c r="M1186" s="28">
        <v>4060</v>
      </c>
    </row>
    <row r="1187" spans="1:13">
      <c r="G1187" s="116"/>
      <c r="I1187" s="116"/>
      <c r="K1187" s="116"/>
      <c r="L1187" s="116"/>
      <c r="M1187" s="116"/>
    </row>
    <row r="1188" spans="1:13">
      <c r="A1188" s="138" t="s">
        <v>495</v>
      </c>
      <c r="G1188" s="139" t="s">
        <v>496</v>
      </c>
      <c r="I1188" s="116"/>
      <c r="K1188" s="116"/>
      <c r="L1188" s="130">
        <f>L1190</f>
        <v>341.4</v>
      </c>
      <c r="M1188" s="130">
        <f>M1190</f>
        <v>341.4</v>
      </c>
    </row>
    <row r="1189" spans="1:13">
      <c r="A1189" s="138"/>
      <c r="G1189" s="116"/>
      <c r="I1189" s="116"/>
      <c r="K1189" s="116"/>
      <c r="L1189" s="116"/>
      <c r="M1189" s="116"/>
    </row>
    <row r="1190" spans="1:13">
      <c r="A1190" s="40" t="s">
        <v>440</v>
      </c>
      <c r="G1190" s="139" t="s">
        <v>496</v>
      </c>
      <c r="H1190" s="122" t="s">
        <v>441</v>
      </c>
      <c r="I1190" s="41"/>
      <c r="J1190" s="122"/>
      <c r="K1190" s="41"/>
      <c r="L1190" s="42">
        <f>L1192</f>
        <v>341.4</v>
      </c>
      <c r="M1190" s="42">
        <f>M1192</f>
        <v>341.4</v>
      </c>
    </row>
    <row r="1191" spans="1:13">
      <c r="A1191" s="40" t="s">
        <v>11</v>
      </c>
      <c r="G1191" s="116"/>
      <c r="H1191" s="122"/>
      <c r="I1191" s="41"/>
      <c r="J1191" s="122"/>
      <c r="K1191" s="41"/>
      <c r="L1191" s="42"/>
      <c r="M1191" s="42"/>
    </row>
    <row r="1192" spans="1:13">
      <c r="A1192" s="40" t="s">
        <v>442</v>
      </c>
      <c r="G1192" s="139" t="s">
        <v>496</v>
      </c>
      <c r="H1192" s="122" t="s">
        <v>443</v>
      </c>
      <c r="I1192" s="41"/>
      <c r="J1192" s="122"/>
      <c r="K1192" s="41"/>
      <c r="L1192" s="42">
        <f>L1193</f>
        <v>341.4</v>
      </c>
      <c r="M1192" s="42">
        <f>M1193</f>
        <v>341.4</v>
      </c>
    </row>
    <row r="1193" spans="1:13">
      <c r="A1193" s="40" t="s">
        <v>444</v>
      </c>
      <c r="G1193" s="139" t="s">
        <v>496</v>
      </c>
      <c r="H1193" s="122" t="s">
        <v>445</v>
      </c>
      <c r="I1193" s="41"/>
      <c r="J1193" s="122"/>
      <c r="K1193" s="41"/>
      <c r="L1193" s="42">
        <f>L1195+L1200</f>
        <v>341.4</v>
      </c>
      <c r="M1193" s="42">
        <f>M1195+M1200</f>
        <v>341.4</v>
      </c>
    </row>
    <row r="1194" spans="1:13">
      <c r="A1194" s="40" t="s">
        <v>280</v>
      </c>
      <c r="G1194" s="116"/>
      <c r="H1194" s="124"/>
      <c r="I1194" s="27"/>
      <c r="J1194" s="124"/>
      <c r="K1194" s="27"/>
      <c r="L1194" s="28"/>
      <c r="M1194" s="28"/>
    </row>
    <row r="1195" spans="1:13">
      <c r="A1195" s="40" t="s">
        <v>281</v>
      </c>
      <c r="G1195" s="139" t="s">
        <v>496</v>
      </c>
      <c r="H1195" s="122" t="s">
        <v>445</v>
      </c>
      <c r="I1195" s="41" t="s">
        <v>181</v>
      </c>
      <c r="J1195" s="122"/>
      <c r="K1195" s="41"/>
      <c r="L1195" s="42">
        <f>L1196</f>
        <v>286.39999999999998</v>
      </c>
      <c r="M1195" s="42">
        <f>M1196</f>
        <v>286.39999999999998</v>
      </c>
    </row>
    <row r="1196" spans="1:13">
      <c r="A1196" s="40" t="s">
        <v>182</v>
      </c>
      <c r="G1196" s="139" t="s">
        <v>496</v>
      </c>
      <c r="H1196" s="122" t="s">
        <v>445</v>
      </c>
      <c r="I1196" s="41" t="s">
        <v>183</v>
      </c>
      <c r="J1196" s="122"/>
      <c r="K1196" s="41"/>
      <c r="L1196" s="42">
        <f>L1198+L1199</f>
        <v>286.39999999999998</v>
      </c>
      <c r="M1196" s="42">
        <f>M1198+M1199</f>
        <v>286.39999999999998</v>
      </c>
    </row>
    <row r="1197" spans="1:13">
      <c r="A1197" s="40" t="s">
        <v>442</v>
      </c>
      <c r="G1197" s="139" t="s">
        <v>496</v>
      </c>
      <c r="H1197" s="122" t="s">
        <v>445</v>
      </c>
      <c r="I1197" s="41" t="s">
        <v>183</v>
      </c>
      <c r="J1197" s="122" t="s">
        <v>123</v>
      </c>
      <c r="K1197" s="41" t="s">
        <v>264</v>
      </c>
      <c r="L1197" s="42">
        <f>L1198</f>
        <v>286.39999999999998</v>
      </c>
      <c r="M1197" s="42">
        <f>M1198</f>
        <v>286.39999999999998</v>
      </c>
    </row>
    <row r="1198" spans="1:13">
      <c r="A1198" s="44" t="s">
        <v>184</v>
      </c>
      <c r="G1198" s="140" t="s">
        <v>496</v>
      </c>
      <c r="H1198" s="124" t="s">
        <v>445</v>
      </c>
      <c r="I1198" s="27" t="s">
        <v>185</v>
      </c>
      <c r="J1198" s="124" t="s">
        <v>123</v>
      </c>
      <c r="K1198" s="90" t="s">
        <v>264</v>
      </c>
      <c r="L1198" s="28">
        <v>286.39999999999998</v>
      </c>
      <c r="M1198" s="28">
        <v>286.39999999999998</v>
      </c>
    </row>
    <row r="1199" spans="1:13">
      <c r="A1199" s="44" t="s">
        <v>283</v>
      </c>
      <c r="G1199" s="140" t="s">
        <v>496</v>
      </c>
      <c r="H1199" s="124" t="s">
        <v>445</v>
      </c>
      <c r="I1199" s="27" t="s">
        <v>284</v>
      </c>
      <c r="J1199" s="124" t="s">
        <v>123</v>
      </c>
      <c r="K1199" s="27" t="s">
        <v>264</v>
      </c>
      <c r="L1199" s="28"/>
      <c r="M1199" s="28"/>
    </row>
    <row r="1200" spans="1:13">
      <c r="A1200" s="40" t="s">
        <v>285</v>
      </c>
      <c r="G1200" s="139" t="s">
        <v>496</v>
      </c>
      <c r="H1200" s="122" t="s">
        <v>445</v>
      </c>
      <c r="I1200" s="41" t="s">
        <v>196</v>
      </c>
      <c r="J1200" s="122"/>
      <c r="K1200" s="41"/>
      <c r="L1200" s="42">
        <f>L1201</f>
        <v>55</v>
      </c>
      <c r="M1200" s="42">
        <f>M1201</f>
        <v>55</v>
      </c>
    </row>
    <row r="1201" spans="1:13">
      <c r="A1201" s="40" t="s">
        <v>197</v>
      </c>
      <c r="G1201" s="139" t="s">
        <v>496</v>
      </c>
      <c r="H1201" s="122" t="s">
        <v>445</v>
      </c>
      <c r="I1201" s="41" t="s">
        <v>198</v>
      </c>
      <c r="J1201" s="122"/>
      <c r="K1201" s="41"/>
      <c r="L1201" s="42">
        <f>L1202+L1203</f>
        <v>55</v>
      </c>
      <c r="M1201" s="42">
        <f>M1202+M1203</f>
        <v>55</v>
      </c>
    </row>
    <row r="1202" spans="1:13">
      <c r="A1202" s="44" t="s">
        <v>286</v>
      </c>
      <c r="G1202" s="140" t="s">
        <v>496</v>
      </c>
      <c r="H1202" s="124" t="s">
        <v>445</v>
      </c>
      <c r="I1202" s="27" t="s">
        <v>287</v>
      </c>
      <c r="J1202" s="124"/>
      <c r="K1202" s="90"/>
      <c r="L1202" s="28"/>
      <c r="M1202" s="28"/>
    </row>
    <row r="1203" spans="1:13">
      <c r="A1203" s="44" t="s">
        <v>199</v>
      </c>
      <c r="G1203" s="140" t="s">
        <v>496</v>
      </c>
      <c r="H1203" s="124" t="s">
        <v>445</v>
      </c>
      <c r="I1203" s="27" t="s">
        <v>200</v>
      </c>
      <c r="J1203" s="124"/>
      <c r="K1203" s="27"/>
      <c r="L1203" s="28">
        <f>L1204</f>
        <v>55</v>
      </c>
      <c r="M1203" s="28">
        <f>M1204</f>
        <v>55</v>
      </c>
    </row>
    <row r="1204" spans="1:13">
      <c r="A1204" s="44" t="s">
        <v>442</v>
      </c>
      <c r="G1204" s="140" t="s">
        <v>496</v>
      </c>
      <c r="H1204" s="124" t="s">
        <v>445</v>
      </c>
      <c r="I1204" s="27" t="s">
        <v>200</v>
      </c>
      <c r="J1204" s="124" t="s">
        <v>123</v>
      </c>
      <c r="K1204" s="27" t="s">
        <v>264</v>
      </c>
      <c r="L1204" s="28">
        <v>55</v>
      </c>
      <c r="M1204" s="28">
        <v>55</v>
      </c>
    </row>
    <row r="1205" spans="1:13">
      <c r="G1205" s="116"/>
      <c r="I1205" s="116"/>
      <c r="K1205" s="116"/>
      <c r="L1205" s="116"/>
      <c r="M1205" s="116"/>
    </row>
    <row r="1206" spans="1:13">
      <c r="A1206" s="40" t="s">
        <v>497</v>
      </c>
      <c r="B1206" s="4"/>
      <c r="C1206" s="4"/>
      <c r="D1206" s="4"/>
      <c r="E1206" s="4"/>
      <c r="F1206" s="10"/>
      <c r="G1206" s="13"/>
      <c r="I1206" s="116"/>
      <c r="K1206" s="116"/>
      <c r="L1206" s="116"/>
      <c r="M1206" s="116"/>
    </row>
    <row r="1207" spans="1:13">
      <c r="A1207" s="40" t="s">
        <v>498</v>
      </c>
      <c r="B1207" s="4"/>
      <c r="C1207" s="4"/>
      <c r="D1207" s="4"/>
      <c r="E1207" s="4"/>
      <c r="F1207" s="10"/>
      <c r="G1207" s="13" t="s">
        <v>499</v>
      </c>
      <c r="I1207" s="116"/>
      <c r="K1207" s="116"/>
      <c r="L1207" s="130">
        <f>L1209</f>
        <v>1009.3</v>
      </c>
      <c r="M1207" s="130">
        <f>M1209</f>
        <v>1009.3</v>
      </c>
    </row>
    <row r="1208" spans="1:13">
      <c r="A1208" s="44"/>
      <c r="B1208" s="4"/>
      <c r="C1208" s="4"/>
      <c r="D1208" s="4"/>
      <c r="E1208" s="4"/>
      <c r="F1208" s="10"/>
      <c r="G1208" s="13"/>
      <c r="I1208" s="116"/>
      <c r="K1208" s="116"/>
      <c r="L1208" s="139"/>
      <c r="M1208" s="139"/>
    </row>
    <row r="1209" spans="1:13">
      <c r="A1209" s="40" t="s">
        <v>440</v>
      </c>
      <c r="B1209" s="75"/>
      <c r="C1209" s="75"/>
      <c r="D1209" s="75"/>
      <c r="E1209" s="75"/>
      <c r="F1209" s="121"/>
      <c r="G1209" s="13" t="s">
        <v>499</v>
      </c>
      <c r="I1209" s="116"/>
      <c r="K1209" s="116"/>
      <c r="L1209" s="130">
        <f>L1211</f>
        <v>1009.3</v>
      </c>
      <c r="M1209" s="130">
        <f>M1211</f>
        <v>1009.3</v>
      </c>
    </row>
    <row r="1210" spans="1:13">
      <c r="A1210" s="40" t="s">
        <v>446</v>
      </c>
      <c r="B1210" s="4"/>
      <c r="C1210" s="4"/>
      <c r="D1210" s="4"/>
      <c r="E1210" s="4"/>
      <c r="F1210" s="10"/>
      <c r="G1210" s="116"/>
      <c r="H1210" s="122"/>
      <c r="I1210" s="41"/>
      <c r="J1210" s="122"/>
      <c r="K1210" s="41"/>
      <c r="L1210" s="42"/>
      <c r="M1210" s="42"/>
    </row>
    <row r="1211" spans="1:13">
      <c r="A1211" s="40" t="s">
        <v>447</v>
      </c>
      <c r="B1211" s="4"/>
      <c r="C1211" s="4"/>
      <c r="D1211" s="4"/>
      <c r="E1211" s="4"/>
      <c r="F1211" s="10"/>
      <c r="G1211" s="13" t="s">
        <v>499</v>
      </c>
      <c r="H1211" s="122" t="s">
        <v>448</v>
      </c>
      <c r="I1211" s="41"/>
      <c r="J1211" s="122"/>
      <c r="K1211" s="41"/>
      <c r="L1211" s="42">
        <f>L1213+L1218+L1223</f>
        <v>1009.3</v>
      </c>
      <c r="M1211" s="42">
        <f>M1213+M1218+M1223</f>
        <v>1009.3</v>
      </c>
    </row>
    <row r="1212" spans="1:13">
      <c r="A1212" s="40" t="s">
        <v>280</v>
      </c>
      <c r="B1212" s="75"/>
      <c r="C1212" s="75"/>
      <c r="D1212" s="75"/>
      <c r="E1212" s="75"/>
      <c r="F1212" s="121"/>
      <c r="G1212" s="116"/>
      <c r="H1212" s="128"/>
      <c r="I1212" s="37"/>
      <c r="J1212" s="128"/>
      <c r="K1212" s="37"/>
      <c r="L1212" s="38"/>
      <c r="M1212" s="38"/>
    </row>
    <row r="1213" spans="1:13">
      <c r="A1213" s="40" t="s">
        <v>281</v>
      </c>
      <c r="B1213" s="75"/>
      <c r="C1213" s="75"/>
      <c r="D1213" s="75"/>
      <c r="E1213" s="75"/>
      <c r="F1213" s="121"/>
      <c r="G1213" s="13" t="s">
        <v>499</v>
      </c>
      <c r="H1213" s="122" t="s">
        <v>449</v>
      </c>
      <c r="I1213" s="41" t="s">
        <v>450</v>
      </c>
      <c r="J1213" s="122"/>
      <c r="K1213" s="41"/>
      <c r="L1213" s="42">
        <f t="shared" ref="L1213:M1215" si="36">L1214</f>
        <v>385.4</v>
      </c>
      <c r="M1213" s="42">
        <f t="shared" si="36"/>
        <v>385.4</v>
      </c>
    </row>
    <row r="1214" spans="1:13">
      <c r="A1214" s="40" t="s">
        <v>182</v>
      </c>
      <c r="B1214" s="75"/>
      <c r="C1214" s="75"/>
      <c r="D1214" s="75"/>
      <c r="E1214" s="75"/>
      <c r="F1214" s="121"/>
      <c r="G1214" s="13" t="s">
        <v>499</v>
      </c>
      <c r="H1214" s="122" t="s">
        <v>449</v>
      </c>
      <c r="I1214" s="41" t="s">
        <v>451</v>
      </c>
      <c r="J1214" s="122"/>
      <c r="K1214" s="41"/>
      <c r="L1214" s="42">
        <f t="shared" si="36"/>
        <v>385.4</v>
      </c>
      <c r="M1214" s="42">
        <f t="shared" si="36"/>
        <v>385.4</v>
      </c>
    </row>
    <row r="1215" spans="1:13">
      <c r="A1215" s="44" t="s">
        <v>184</v>
      </c>
      <c r="B1215" s="75"/>
      <c r="C1215" s="75"/>
      <c r="D1215" s="75"/>
      <c r="E1215" s="75"/>
      <c r="F1215" s="121"/>
      <c r="G1215" s="58" t="s">
        <v>499</v>
      </c>
      <c r="H1215" s="124" t="s">
        <v>452</v>
      </c>
      <c r="I1215" s="27" t="s">
        <v>453</v>
      </c>
      <c r="J1215" s="124"/>
      <c r="K1215" s="27"/>
      <c r="L1215" s="28">
        <f t="shared" si="36"/>
        <v>385.4</v>
      </c>
      <c r="M1215" s="28">
        <f t="shared" si="36"/>
        <v>385.4</v>
      </c>
    </row>
    <row r="1216" spans="1:13">
      <c r="A1216" s="44" t="s">
        <v>454</v>
      </c>
      <c r="B1216" s="75"/>
      <c r="C1216" s="75"/>
      <c r="D1216" s="75"/>
      <c r="E1216" s="75"/>
      <c r="F1216" s="121"/>
      <c r="G1216" s="58" t="s">
        <v>499</v>
      </c>
      <c r="H1216" s="124" t="s">
        <v>452</v>
      </c>
      <c r="I1216" s="27" t="s">
        <v>453</v>
      </c>
      <c r="J1216" s="124" t="s">
        <v>123</v>
      </c>
      <c r="K1216" s="27" t="s">
        <v>338</v>
      </c>
      <c r="L1216" s="28">
        <v>385.4</v>
      </c>
      <c r="M1216" s="28">
        <v>385.4</v>
      </c>
    </row>
    <row r="1217" spans="1:13">
      <c r="A1217" s="40" t="s">
        <v>280</v>
      </c>
      <c r="B1217" s="75"/>
      <c r="C1217" s="75"/>
      <c r="D1217" s="75"/>
      <c r="E1217" s="75"/>
      <c r="F1217" s="121"/>
      <c r="G1217" s="116"/>
      <c r="H1217" s="122"/>
      <c r="I1217" s="41"/>
      <c r="J1217" s="122"/>
      <c r="K1217" s="41"/>
      <c r="L1217" s="42"/>
      <c r="M1217" s="42"/>
    </row>
    <row r="1218" spans="1:13">
      <c r="A1218" s="40" t="s">
        <v>281</v>
      </c>
      <c r="B1218" s="75"/>
      <c r="C1218" s="75"/>
      <c r="D1218" s="75"/>
      <c r="E1218" s="75"/>
      <c r="F1218" s="121"/>
      <c r="G1218" s="13" t="s">
        <v>499</v>
      </c>
      <c r="H1218" s="122" t="s">
        <v>455</v>
      </c>
      <c r="I1218" s="41" t="s">
        <v>450</v>
      </c>
      <c r="J1218" s="122"/>
      <c r="K1218" s="41"/>
      <c r="L1218" s="42">
        <f>L1219</f>
        <v>310.39999999999998</v>
      </c>
      <c r="M1218" s="42">
        <f>M1219</f>
        <v>310.39999999999998</v>
      </c>
    </row>
    <row r="1219" spans="1:13">
      <c r="A1219" s="40" t="s">
        <v>182</v>
      </c>
      <c r="B1219" s="75"/>
      <c r="C1219" s="75"/>
      <c r="D1219" s="75"/>
      <c r="E1219" s="75"/>
      <c r="F1219" s="121"/>
      <c r="G1219" s="13" t="s">
        <v>499</v>
      </c>
      <c r="H1219" s="122" t="s">
        <v>455</v>
      </c>
      <c r="I1219" s="41" t="s">
        <v>451</v>
      </c>
      <c r="J1219" s="122"/>
      <c r="K1219" s="41"/>
      <c r="L1219" s="42">
        <f>L1221</f>
        <v>310.39999999999998</v>
      </c>
      <c r="M1219" s="42">
        <f>M1221</f>
        <v>310.39999999999998</v>
      </c>
    </row>
    <row r="1220" spans="1:13">
      <c r="A1220" s="40" t="s">
        <v>367</v>
      </c>
      <c r="B1220" s="75"/>
      <c r="C1220" s="75"/>
      <c r="D1220" s="75"/>
      <c r="E1220" s="75"/>
      <c r="F1220" s="121"/>
      <c r="G1220" s="13" t="s">
        <v>499</v>
      </c>
      <c r="H1220" s="122" t="s">
        <v>455</v>
      </c>
      <c r="I1220" s="41" t="s">
        <v>451</v>
      </c>
      <c r="J1220" s="122" t="s">
        <v>123</v>
      </c>
      <c r="K1220" s="41" t="s">
        <v>338</v>
      </c>
      <c r="L1220" s="42">
        <f>L1221</f>
        <v>310.39999999999998</v>
      </c>
      <c r="M1220" s="42">
        <f>M1221</f>
        <v>310.39999999999998</v>
      </c>
    </row>
    <row r="1221" spans="1:13">
      <c r="A1221" s="44" t="s">
        <v>184</v>
      </c>
      <c r="B1221" s="75"/>
      <c r="C1221" s="75"/>
      <c r="D1221" s="75"/>
      <c r="E1221" s="75"/>
      <c r="F1221" s="121"/>
      <c r="G1221" s="58" t="s">
        <v>499</v>
      </c>
      <c r="H1221" s="124" t="s">
        <v>456</v>
      </c>
      <c r="I1221" s="27" t="s">
        <v>453</v>
      </c>
      <c r="J1221" s="124" t="s">
        <v>123</v>
      </c>
      <c r="K1221" s="27" t="s">
        <v>338</v>
      </c>
      <c r="L1221" s="28">
        <v>310.39999999999998</v>
      </c>
      <c r="M1221" s="28">
        <v>310.39999999999998</v>
      </c>
    </row>
    <row r="1222" spans="1:13">
      <c r="A1222" s="44" t="s">
        <v>283</v>
      </c>
      <c r="B1222" s="75"/>
      <c r="C1222" s="75"/>
      <c r="D1222" s="75"/>
      <c r="E1222" s="75"/>
      <c r="F1222" s="121"/>
      <c r="G1222" s="58" t="s">
        <v>499</v>
      </c>
      <c r="H1222" s="124" t="s">
        <v>455</v>
      </c>
      <c r="I1222" s="27" t="s">
        <v>457</v>
      </c>
      <c r="J1222" s="124" t="s">
        <v>123</v>
      </c>
      <c r="K1222" s="48" t="s">
        <v>338</v>
      </c>
      <c r="L1222" s="28"/>
      <c r="M1222" s="28"/>
    </row>
    <row r="1223" spans="1:13">
      <c r="A1223" s="40" t="s">
        <v>285</v>
      </c>
      <c r="B1223" s="75"/>
      <c r="C1223" s="75"/>
      <c r="D1223" s="75"/>
      <c r="E1223" s="75"/>
      <c r="F1223" s="121"/>
      <c r="G1223" s="13" t="s">
        <v>499</v>
      </c>
      <c r="H1223" s="122" t="s">
        <v>455</v>
      </c>
      <c r="I1223" s="41" t="s">
        <v>458</v>
      </c>
      <c r="J1223" s="122"/>
      <c r="K1223" s="41"/>
      <c r="L1223" s="42">
        <f>L1224</f>
        <v>313.5</v>
      </c>
      <c r="M1223" s="42">
        <f>M1224</f>
        <v>313.5</v>
      </c>
    </row>
    <row r="1224" spans="1:13">
      <c r="A1224" s="40" t="s">
        <v>197</v>
      </c>
      <c r="B1224" s="75"/>
      <c r="C1224" s="75"/>
      <c r="D1224" s="75"/>
      <c r="E1224" s="75"/>
      <c r="F1224" s="121"/>
      <c r="G1224" s="13" t="s">
        <v>499</v>
      </c>
      <c r="H1224" s="122" t="s">
        <v>455</v>
      </c>
      <c r="I1224" s="41" t="s">
        <v>459</v>
      </c>
      <c r="J1224" s="122"/>
      <c r="K1224" s="41"/>
      <c r="L1224" s="42">
        <f>L1225+L1226</f>
        <v>313.5</v>
      </c>
      <c r="M1224" s="42">
        <f>M1225+M1226</f>
        <v>313.5</v>
      </c>
    </row>
    <row r="1225" spans="1:13">
      <c r="A1225" s="44" t="s">
        <v>286</v>
      </c>
      <c r="B1225" s="75"/>
      <c r="C1225" s="75"/>
      <c r="D1225" s="75"/>
      <c r="E1225" s="75"/>
      <c r="F1225" s="121"/>
      <c r="G1225" s="58" t="s">
        <v>499</v>
      </c>
      <c r="H1225" s="124" t="s">
        <v>456</v>
      </c>
      <c r="I1225" s="27" t="s">
        <v>460</v>
      </c>
      <c r="J1225" s="124"/>
      <c r="K1225" s="27"/>
      <c r="L1225" s="42"/>
      <c r="M1225" s="42"/>
    </row>
    <row r="1226" spans="1:13">
      <c r="A1226" s="44" t="s">
        <v>199</v>
      </c>
      <c r="B1226" s="25"/>
      <c r="C1226" s="25"/>
      <c r="D1226" s="25"/>
      <c r="E1226" s="25"/>
      <c r="F1226" s="123"/>
      <c r="G1226" s="58" t="s">
        <v>499</v>
      </c>
      <c r="H1226" s="124" t="s">
        <v>455</v>
      </c>
      <c r="I1226" s="27" t="s">
        <v>461</v>
      </c>
      <c r="J1226" s="124"/>
      <c r="K1226" s="48"/>
      <c r="L1226" s="28">
        <f>L1227</f>
        <v>313.5</v>
      </c>
      <c r="M1226" s="28">
        <f>M1227</f>
        <v>313.5</v>
      </c>
    </row>
    <row r="1227" spans="1:13">
      <c r="A1227" s="44" t="s">
        <v>367</v>
      </c>
      <c r="B1227" s="25"/>
      <c r="C1227" s="25"/>
      <c r="D1227" s="25"/>
      <c r="E1227" s="25"/>
      <c r="F1227" s="123"/>
      <c r="G1227" s="58" t="s">
        <v>499</v>
      </c>
      <c r="H1227" s="124" t="s">
        <v>455</v>
      </c>
      <c r="I1227" s="145" t="s">
        <v>461</v>
      </c>
      <c r="J1227" s="27" t="s">
        <v>123</v>
      </c>
      <c r="K1227" s="146" t="s">
        <v>338</v>
      </c>
      <c r="L1227" s="28">
        <v>313.5</v>
      </c>
      <c r="M1227" s="28">
        <v>313.5</v>
      </c>
    </row>
    <row r="1228" spans="1:13">
      <c r="A1228" s="44"/>
      <c r="B1228" s="25"/>
      <c r="C1228" s="25"/>
      <c r="D1228" s="25"/>
      <c r="E1228" s="25"/>
      <c r="F1228" s="26"/>
      <c r="G1228" s="36"/>
      <c r="H1228" s="124"/>
      <c r="I1228" s="27"/>
      <c r="J1228" s="124"/>
      <c r="K1228" s="48"/>
      <c r="L1228" s="28"/>
      <c r="M1228" s="28"/>
    </row>
    <row r="1229" spans="1:13">
      <c r="A1229" s="40" t="s">
        <v>97</v>
      </c>
      <c r="B1229" s="25"/>
      <c r="C1229" s="25"/>
      <c r="D1229" s="25"/>
      <c r="E1229" s="25"/>
      <c r="F1229" s="147"/>
      <c r="G1229" s="36"/>
      <c r="H1229" s="124"/>
      <c r="I1229" s="27"/>
      <c r="J1229" s="124"/>
      <c r="K1229" s="48"/>
      <c r="L1229" s="85">
        <f>7134-4</f>
        <v>7130</v>
      </c>
      <c r="M1229" s="105">
        <f>14128.1+47.6</f>
        <v>14175.7</v>
      </c>
    </row>
    <row r="1230" spans="1:13">
      <c r="A1230" s="97"/>
      <c r="B1230" s="15"/>
      <c r="C1230" s="15"/>
      <c r="D1230" s="15"/>
      <c r="E1230" s="15"/>
      <c r="F1230" s="98"/>
      <c r="G1230" s="98"/>
      <c r="H1230" s="99"/>
      <c r="I1230" s="99"/>
      <c r="J1230" s="99"/>
      <c r="K1230" s="99"/>
      <c r="L1230" s="100"/>
      <c r="M1230" s="100"/>
    </row>
    <row r="1231" spans="1:13">
      <c r="A1231" s="101" t="s">
        <v>469</v>
      </c>
      <c r="B1231" s="102"/>
      <c r="C1231" s="102"/>
      <c r="D1231" s="102"/>
      <c r="E1231" s="102"/>
      <c r="F1231" s="103"/>
      <c r="G1231" s="103"/>
      <c r="H1231" s="104"/>
      <c r="I1231" s="104"/>
      <c r="J1231" s="104"/>
      <c r="K1231" s="104"/>
      <c r="L1231" s="105">
        <f>L667+L804+L866+L1160+L1188+L1207+L1229</f>
        <v>285174.30000000005</v>
      </c>
      <c r="M1231" s="105">
        <f>M667+M804+M866+M1160+M1188+M1207+M1229</f>
        <v>283513.80000000005</v>
      </c>
    </row>
  </sheetData>
  <pageMargins left="0" right="0" top="0" bottom="0" header="0.31496062992125984" footer="0.31496062992125984"/>
  <pageSetup paperSize="9" scale="6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8"/>
  <sheetViews>
    <sheetView tabSelected="1" workbookViewId="0">
      <selection activeCell="A8" sqref="A8:R8"/>
    </sheetView>
  </sheetViews>
  <sheetFormatPr defaultRowHeight="15"/>
  <cols>
    <col min="12" max="12" width="5.85546875" customWidth="1"/>
    <col min="13" max="13" width="7.85546875" customWidth="1"/>
    <col min="14" max="14" width="6.28515625" customWidth="1"/>
    <col min="15" max="15" width="7" customWidth="1"/>
    <col min="16" max="16" width="6.85546875" customWidth="1"/>
  </cols>
  <sheetData>
    <row r="1" spans="1:18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 t="s">
        <v>505</v>
      </c>
      <c r="M1" s="148"/>
      <c r="N1" s="148"/>
      <c r="O1" s="148"/>
      <c r="P1" s="148"/>
      <c r="Q1" s="148"/>
      <c r="R1" s="148"/>
    </row>
    <row r="2" spans="1:18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 t="s">
        <v>506</v>
      </c>
      <c r="M2" s="148"/>
      <c r="N2" s="148"/>
      <c r="O2" s="148"/>
      <c r="P2" s="148"/>
      <c r="Q2" s="148"/>
      <c r="R2" s="148"/>
    </row>
    <row r="3" spans="1:18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 t="s">
        <v>2</v>
      </c>
      <c r="M3" s="148"/>
      <c r="N3" s="148"/>
      <c r="O3" s="148"/>
      <c r="P3" s="148"/>
      <c r="Q3" s="148"/>
      <c r="R3" s="148"/>
    </row>
    <row r="4" spans="1:18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 t="s">
        <v>507</v>
      </c>
      <c r="M4" s="148"/>
      <c r="N4" s="148"/>
      <c r="O4" s="148"/>
      <c r="P4" s="148"/>
      <c r="Q4" s="148"/>
      <c r="R4" s="148"/>
    </row>
    <row r="5" spans="1:18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 t="s">
        <v>824</v>
      </c>
      <c r="M5" s="148"/>
      <c r="N5" s="148"/>
      <c r="O5" s="148"/>
      <c r="P5" s="148"/>
      <c r="Q5" s="148"/>
      <c r="R5" s="148"/>
    </row>
    <row r="6" spans="1:18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>
      <c r="A7" s="238" t="s">
        <v>508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>
      <c r="A8" s="237" t="s">
        <v>509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</row>
    <row r="9" spans="1:18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 t="s">
        <v>510</v>
      </c>
      <c r="Q9" s="148"/>
      <c r="R9" s="148"/>
    </row>
    <row r="10" spans="1:18">
      <c r="A10" s="148"/>
      <c r="B10" s="148"/>
      <c r="C10" s="149"/>
      <c r="D10" s="148" t="s">
        <v>511</v>
      </c>
      <c r="E10" s="148"/>
      <c r="F10" s="148"/>
      <c r="G10" s="148"/>
      <c r="H10" s="148"/>
      <c r="I10" s="148"/>
      <c r="J10" s="148" t="s">
        <v>7</v>
      </c>
      <c r="K10" s="148"/>
      <c r="L10" s="148"/>
      <c r="M10" s="148"/>
      <c r="N10" s="148"/>
      <c r="O10" s="148"/>
      <c r="P10" s="148"/>
      <c r="Q10" s="148"/>
      <c r="R10" s="148"/>
    </row>
    <row r="11" spans="1:18">
      <c r="A11" s="150"/>
      <c r="B11" s="151"/>
      <c r="C11" s="152" t="s">
        <v>512</v>
      </c>
      <c r="D11" s="239" t="s">
        <v>513</v>
      </c>
      <c r="E11" s="240"/>
      <c r="F11" s="241"/>
      <c r="G11" s="153"/>
      <c r="H11" s="154"/>
      <c r="I11" s="155" t="s">
        <v>514</v>
      </c>
      <c r="J11" s="153" t="s">
        <v>515</v>
      </c>
      <c r="K11" s="154"/>
      <c r="L11" s="155"/>
      <c r="M11" s="153" t="s">
        <v>516</v>
      </c>
      <c r="N11" s="154"/>
      <c r="O11" s="155"/>
      <c r="P11" s="153" t="s">
        <v>517</v>
      </c>
      <c r="Q11" s="154"/>
      <c r="R11" s="155"/>
    </row>
    <row r="12" spans="1:18">
      <c r="A12" s="156"/>
      <c r="B12" s="148"/>
      <c r="C12" s="157" t="s">
        <v>518</v>
      </c>
      <c r="D12" s="158" t="s">
        <v>519</v>
      </c>
      <c r="E12" s="158" t="s">
        <v>520</v>
      </c>
      <c r="F12" s="158" t="s">
        <v>521</v>
      </c>
      <c r="G12" s="158" t="s">
        <v>522</v>
      </c>
      <c r="H12" s="158" t="s">
        <v>523</v>
      </c>
      <c r="I12" s="158" t="s">
        <v>524</v>
      </c>
      <c r="J12" s="158" t="s">
        <v>522</v>
      </c>
      <c r="K12" s="158" t="s">
        <v>525</v>
      </c>
      <c r="L12" s="158" t="s">
        <v>526</v>
      </c>
      <c r="M12" s="158" t="s">
        <v>522</v>
      </c>
      <c r="N12" s="159" t="s">
        <v>523</v>
      </c>
      <c r="O12" s="159" t="s">
        <v>527</v>
      </c>
      <c r="P12" s="158" t="s">
        <v>522</v>
      </c>
      <c r="Q12" s="159" t="s">
        <v>523</v>
      </c>
      <c r="R12" s="159" t="s">
        <v>528</v>
      </c>
    </row>
    <row r="13" spans="1:18">
      <c r="A13" s="153" t="s">
        <v>529</v>
      </c>
      <c r="B13" s="155"/>
      <c r="C13" s="158">
        <v>2643</v>
      </c>
      <c r="D13" s="158">
        <v>3423</v>
      </c>
      <c r="E13" s="158">
        <v>3913</v>
      </c>
      <c r="F13" s="158">
        <v>1.41</v>
      </c>
      <c r="G13" s="158">
        <v>48.7</v>
      </c>
      <c r="H13" s="158">
        <v>11.8</v>
      </c>
      <c r="I13" s="158">
        <v>0.01</v>
      </c>
      <c r="J13" s="158">
        <v>48.3</v>
      </c>
      <c r="K13" s="158">
        <v>68.400000000000006</v>
      </c>
      <c r="L13" s="159">
        <v>2.3E-2</v>
      </c>
      <c r="M13" s="158">
        <v>453.6</v>
      </c>
      <c r="N13" s="158">
        <v>1058</v>
      </c>
      <c r="O13" s="158">
        <v>0.31</v>
      </c>
      <c r="P13" s="158">
        <v>45.9</v>
      </c>
      <c r="Q13" s="158">
        <v>23.9</v>
      </c>
      <c r="R13" s="160">
        <v>1.2E-2</v>
      </c>
    </row>
    <row r="14" spans="1:18">
      <c r="A14" s="153" t="s">
        <v>530</v>
      </c>
      <c r="B14" s="155"/>
      <c r="C14" s="157">
        <v>575</v>
      </c>
      <c r="D14" s="158">
        <v>109.6</v>
      </c>
      <c r="E14" s="158">
        <v>137.5</v>
      </c>
      <c r="F14" s="158">
        <v>0.22</v>
      </c>
      <c r="G14" s="158">
        <v>0.2</v>
      </c>
      <c r="H14" s="158">
        <v>11.3</v>
      </c>
      <c r="I14" s="158">
        <v>1.2E-2</v>
      </c>
      <c r="J14" s="158">
        <v>1.6</v>
      </c>
      <c r="K14" s="158">
        <v>3.1</v>
      </c>
      <c r="L14" s="159">
        <v>4.0000000000000001E-3</v>
      </c>
      <c r="M14" s="158">
        <v>18.100000000000001</v>
      </c>
      <c r="N14" s="158">
        <v>170.9</v>
      </c>
      <c r="O14" s="158">
        <v>0.19</v>
      </c>
      <c r="P14" s="158">
        <v>14.9</v>
      </c>
      <c r="Q14" s="158">
        <v>20.3</v>
      </c>
      <c r="R14" s="160">
        <v>3.1E-2</v>
      </c>
    </row>
    <row r="15" spans="1:18">
      <c r="A15" s="153" t="s">
        <v>531</v>
      </c>
      <c r="B15" s="155"/>
      <c r="C15" s="157">
        <v>474</v>
      </c>
      <c r="D15" s="158">
        <v>97.5</v>
      </c>
      <c r="E15" s="158">
        <v>79.099999999999994</v>
      </c>
      <c r="F15" s="158">
        <v>0.18</v>
      </c>
      <c r="G15" s="158">
        <v>0.9</v>
      </c>
      <c r="H15" s="158">
        <v>3.9</v>
      </c>
      <c r="I15" s="158">
        <v>6.0000000000000001E-3</v>
      </c>
      <c r="J15" s="158">
        <v>0</v>
      </c>
      <c r="K15" s="158">
        <v>2</v>
      </c>
      <c r="L15" s="159">
        <v>2E-3</v>
      </c>
      <c r="M15" s="158">
        <v>12.9</v>
      </c>
      <c r="N15" s="158">
        <v>128.80000000000001</v>
      </c>
      <c r="O15" s="158">
        <v>0.17</v>
      </c>
      <c r="P15" s="158">
        <v>0</v>
      </c>
      <c r="Q15" s="158">
        <v>0</v>
      </c>
      <c r="R15" s="160">
        <v>0</v>
      </c>
    </row>
    <row r="16" spans="1:18">
      <c r="A16" s="156" t="s">
        <v>532</v>
      </c>
      <c r="B16" s="161"/>
      <c r="C16" s="158">
        <v>1439</v>
      </c>
      <c r="D16" s="158">
        <v>220.5</v>
      </c>
      <c r="E16" s="158">
        <v>310.7</v>
      </c>
      <c r="F16" s="158">
        <v>0.19</v>
      </c>
      <c r="G16" s="158">
        <v>3.2</v>
      </c>
      <c r="H16" s="158">
        <v>0</v>
      </c>
      <c r="I16" s="158">
        <v>1E-3</v>
      </c>
      <c r="J16" s="158">
        <v>24.4</v>
      </c>
      <c r="K16" s="158">
        <v>25.9</v>
      </c>
      <c r="L16" s="159">
        <v>1.7999999999999999E-2</v>
      </c>
      <c r="M16" s="158">
        <v>20.7</v>
      </c>
      <c r="N16" s="158">
        <v>198.7</v>
      </c>
      <c r="O16" s="158">
        <v>0.11</v>
      </c>
      <c r="P16" s="158">
        <v>0</v>
      </c>
      <c r="Q16" s="158">
        <v>9.1999999999999993</v>
      </c>
      <c r="R16" s="160">
        <v>4.0000000000000001E-3</v>
      </c>
    </row>
    <row r="17" spans="1:18">
      <c r="A17" s="156" t="s">
        <v>533</v>
      </c>
      <c r="B17" s="161"/>
      <c r="C17" s="157">
        <v>421</v>
      </c>
      <c r="D17" s="158">
        <v>78.400000000000006</v>
      </c>
      <c r="E17" s="158">
        <v>85.4</v>
      </c>
      <c r="F17" s="158">
        <v>0.2</v>
      </c>
      <c r="G17" s="158">
        <v>0</v>
      </c>
      <c r="H17" s="158">
        <v>0</v>
      </c>
      <c r="I17" s="158">
        <v>0</v>
      </c>
      <c r="J17" s="158">
        <v>0</v>
      </c>
      <c r="K17" s="158">
        <v>0.1</v>
      </c>
      <c r="L17" s="159">
        <v>1E-3</v>
      </c>
      <c r="M17" s="158">
        <v>3.9</v>
      </c>
      <c r="N17" s="158">
        <v>30.3</v>
      </c>
      <c r="O17" s="158">
        <v>0.05</v>
      </c>
      <c r="P17" s="158">
        <v>0</v>
      </c>
      <c r="Q17" s="158">
        <v>0</v>
      </c>
      <c r="R17" s="160">
        <v>0</v>
      </c>
    </row>
    <row r="18" spans="1:18">
      <c r="A18" s="156" t="s">
        <v>534</v>
      </c>
      <c r="B18" s="161"/>
      <c r="C18" s="158">
        <v>673</v>
      </c>
      <c r="D18" s="158">
        <v>116.4</v>
      </c>
      <c r="E18" s="158">
        <v>145.80000000000001</v>
      </c>
      <c r="F18" s="158">
        <v>0.21</v>
      </c>
      <c r="G18" s="158">
        <v>7</v>
      </c>
      <c r="H18" s="158">
        <v>7.5</v>
      </c>
      <c r="I18" s="158">
        <v>1.0999999999999999E-2</v>
      </c>
      <c r="J18" s="158">
        <v>1.9</v>
      </c>
      <c r="K18" s="158">
        <v>4.2</v>
      </c>
      <c r="L18" s="159">
        <v>5.0000000000000001E-3</v>
      </c>
      <c r="M18" s="158">
        <v>44.3</v>
      </c>
      <c r="N18" s="158">
        <v>146.5</v>
      </c>
      <c r="O18" s="158">
        <v>0.17</v>
      </c>
      <c r="P18" s="158">
        <v>20.7</v>
      </c>
      <c r="Q18" s="158">
        <v>36.200000000000003</v>
      </c>
      <c r="R18" s="160">
        <v>4.3999999999999997E-2</v>
      </c>
    </row>
    <row r="19" spans="1:18">
      <c r="A19" s="156" t="s">
        <v>535</v>
      </c>
      <c r="B19" s="161"/>
      <c r="C19" s="158">
        <v>608</v>
      </c>
      <c r="D19" s="158">
        <v>131.1</v>
      </c>
      <c r="E19" s="158">
        <v>183.6</v>
      </c>
      <c r="F19" s="158">
        <v>0.27</v>
      </c>
      <c r="G19" s="158">
        <v>23.1</v>
      </c>
      <c r="H19" s="158">
        <v>70.099999999999994</v>
      </c>
      <c r="I19" s="158">
        <v>3.4000000000000002E-2</v>
      </c>
      <c r="J19" s="158">
        <v>0.6</v>
      </c>
      <c r="K19" s="158">
        <v>2.1</v>
      </c>
      <c r="L19" s="159">
        <v>2E-3</v>
      </c>
      <c r="M19" s="158">
        <v>29.5</v>
      </c>
      <c r="N19" s="158">
        <v>102.4</v>
      </c>
      <c r="O19" s="158">
        <v>0.12</v>
      </c>
      <c r="P19" s="158">
        <v>0</v>
      </c>
      <c r="Q19" s="158">
        <v>0</v>
      </c>
      <c r="R19" s="160">
        <v>0</v>
      </c>
    </row>
    <row r="20" spans="1:18">
      <c r="A20" s="156" t="s">
        <v>536</v>
      </c>
      <c r="B20" s="161"/>
      <c r="C20" s="158">
        <v>929</v>
      </c>
      <c r="D20" s="158">
        <v>133.1</v>
      </c>
      <c r="E20" s="158">
        <v>199.4</v>
      </c>
      <c r="F20" s="158">
        <v>0.14000000000000001</v>
      </c>
      <c r="G20" s="158">
        <v>5.8</v>
      </c>
      <c r="H20" s="158">
        <v>13.9</v>
      </c>
      <c r="I20" s="158">
        <v>1.0999999999999999E-2</v>
      </c>
      <c r="J20" s="158">
        <v>0.8</v>
      </c>
      <c r="K20" s="158">
        <v>1.4</v>
      </c>
      <c r="L20" s="159">
        <v>1E-3</v>
      </c>
      <c r="M20" s="158">
        <v>19.3</v>
      </c>
      <c r="N20" s="158">
        <v>99.1</v>
      </c>
      <c r="O20" s="160">
        <v>0.11</v>
      </c>
      <c r="P20" s="158">
        <v>0</v>
      </c>
      <c r="Q20" s="158">
        <v>0</v>
      </c>
      <c r="R20" s="160">
        <v>0</v>
      </c>
    </row>
    <row r="21" spans="1:18">
      <c r="A21" s="156" t="s">
        <v>537</v>
      </c>
      <c r="B21" s="161"/>
      <c r="C21" s="158">
        <v>674</v>
      </c>
      <c r="D21" s="158">
        <v>117.8</v>
      </c>
      <c r="E21" s="158">
        <v>164.3</v>
      </c>
      <c r="F21" s="158">
        <v>0.22</v>
      </c>
      <c r="G21" s="158">
        <v>0</v>
      </c>
      <c r="H21" s="158">
        <v>0</v>
      </c>
      <c r="I21" s="158">
        <v>0</v>
      </c>
      <c r="J21" s="158">
        <v>11.7</v>
      </c>
      <c r="K21" s="158">
        <v>3.8</v>
      </c>
      <c r="L21" s="159">
        <v>0.01</v>
      </c>
      <c r="M21" s="158">
        <v>28.5</v>
      </c>
      <c r="N21" s="158">
        <v>186.7</v>
      </c>
      <c r="O21" s="158">
        <v>0.18</v>
      </c>
      <c r="P21" s="158">
        <v>0</v>
      </c>
      <c r="Q21" s="158">
        <v>0</v>
      </c>
      <c r="R21" s="160">
        <v>0</v>
      </c>
    </row>
    <row r="22" spans="1:18">
      <c r="A22" s="156" t="s">
        <v>538</v>
      </c>
      <c r="B22" s="161"/>
      <c r="C22" s="158">
        <v>850</v>
      </c>
      <c r="D22" s="158">
        <v>189.5</v>
      </c>
      <c r="E22" s="158">
        <v>207.6</v>
      </c>
      <c r="F22" s="158">
        <v>0.24</v>
      </c>
      <c r="G22" s="158">
        <v>12.3</v>
      </c>
      <c r="H22" s="158">
        <v>28.1</v>
      </c>
      <c r="I22" s="158">
        <v>1.6E-2</v>
      </c>
      <c r="J22" s="158">
        <v>2.8</v>
      </c>
      <c r="K22" s="158">
        <v>7.2</v>
      </c>
      <c r="L22" s="159">
        <v>6.0000000000000001E-3</v>
      </c>
      <c r="M22" s="158">
        <v>64.099999999999994</v>
      </c>
      <c r="N22" s="158">
        <v>108.2</v>
      </c>
      <c r="O22" s="158">
        <v>0.11</v>
      </c>
      <c r="P22" s="158">
        <v>0</v>
      </c>
      <c r="Q22" s="158">
        <v>0</v>
      </c>
      <c r="R22" s="160">
        <v>0</v>
      </c>
    </row>
    <row r="23" spans="1:18">
      <c r="A23" s="156" t="s">
        <v>539</v>
      </c>
      <c r="B23" s="161"/>
      <c r="C23" s="158">
        <v>496</v>
      </c>
      <c r="D23" s="158">
        <v>122.6</v>
      </c>
      <c r="E23" s="158">
        <v>148.19999999999999</v>
      </c>
      <c r="F23" s="158">
        <v>0.28000000000000003</v>
      </c>
      <c r="G23" s="158">
        <v>42.2</v>
      </c>
      <c r="H23" s="158">
        <v>5.0999999999999996</v>
      </c>
      <c r="I23" s="158">
        <v>0.01</v>
      </c>
      <c r="J23" s="158">
        <v>8.3000000000000007</v>
      </c>
      <c r="K23" s="158">
        <v>10.9</v>
      </c>
      <c r="L23" s="159">
        <v>0.02</v>
      </c>
      <c r="M23" s="158">
        <v>16</v>
      </c>
      <c r="N23" s="158">
        <v>203.4</v>
      </c>
      <c r="O23" s="158">
        <v>0.24</v>
      </c>
      <c r="P23" s="158">
        <v>0</v>
      </c>
      <c r="Q23" s="158">
        <v>0</v>
      </c>
      <c r="R23" s="160">
        <v>0</v>
      </c>
    </row>
    <row r="24" spans="1:18">
      <c r="A24" s="150" t="s">
        <v>540</v>
      </c>
      <c r="B24" s="151"/>
      <c r="C24" s="162">
        <v>1409</v>
      </c>
      <c r="D24" s="158">
        <v>184.3</v>
      </c>
      <c r="E24" s="158">
        <v>235.6</v>
      </c>
      <c r="F24" s="158">
        <v>0.15</v>
      </c>
      <c r="G24" s="158">
        <v>7.4</v>
      </c>
      <c r="H24" s="158">
        <v>32.799999999999997</v>
      </c>
      <c r="I24" s="158">
        <v>1.6E-2</v>
      </c>
      <c r="J24" s="158">
        <v>7</v>
      </c>
      <c r="K24" s="158">
        <v>5.4</v>
      </c>
      <c r="L24" s="159">
        <v>4.0000000000000001E-3</v>
      </c>
      <c r="M24" s="158">
        <v>45.8</v>
      </c>
      <c r="N24" s="158">
        <v>189.2</v>
      </c>
      <c r="O24" s="158">
        <v>0.09</v>
      </c>
      <c r="P24" s="158">
        <v>0</v>
      </c>
      <c r="Q24" s="158">
        <v>0</v>
      </c>
      <c r="R24" s="160">
        <v>0</v>
      </c>
    </row>
    <row r="25" spans="1:18">
      <c r="A25" s="154" t="s">
        <v>541</v>
      </c>
      <c r="B25" s="154"/>
      <c r="C25" s="158">
        <f>C13+C14+C15+C16+C17+C18+C19+C20+C21+C22+C23+C24</f>
        <v>11191</v>
      </c>
      <c r="D25" s="158">
        <f>D13+D14+D15+D16+D17+D18+D19+D20+D21+D22+D23+D24</f>
        <v>4923.8000000000011</v>
      </c>
      <c r="E25" s="158">
        <f>E13+E14+E15+E16+E17+E18+E19+E20+E21+E22+E23+E24</f>
        <v>5810.2000000000007</v>
      </c>
      <c r="F25" s="158">
        <v>0.49</v>
      </c>
      <c r="G25" s="158">
        <f>G13+G14+G15+G16+G17+G18+G19+G20+G21+G22+G23+G24</f>
        <v>150.80000000000001</v>
      </c>
      <c r="H25" s="158">
        <f>H13+H14+H15+H16+H17+H18+H19+H20+H21+H22+H23+H24</f>
        <v>184.5</v>
      </c>
      <c r="I25" s="158">
        <v>1.4999999999999999E-2</v>
      </c>
      <c r="J25" s="158">
        <f>J13+J14+J15+J16+J17+J18+J19+J20+J21+J22+J23+J24</f>
        <v>107.39999999999999</v>
      </c>
      <c r="K25" s="158">
        <f>K13+K14+K15+K16+K17+K18+K19+K20+K21+K22+K23+K24</f>
        <v>134.5</v>
      </c>
      <c r="L25" s="159">
        <v>1.0999999999999999E-2</v>
      </c>
      <c r="M25" s="158">
        <f>M13+M14+M15+M16+M17+M18+M19+M20+M21+M22+M23+M24</f>
        <v>756.69999999999993</v>
      </c>
      <c r="N25" s="158">
        <f>N13+N14+N15+N16+N17+N18+N19+N20+N21+N22+N23+N24</f>
        <v>2622.2</v>
      </c>
      <c r="O25" s="158">
        <v>0.17</v>
      </c>
      <c r="P25" s="158">
        <f>P13+P14+P15+P16+P17+P18+P19+P20+P21+P22+P23+P24</f>
        <v>81.5</v>
      </c>
      <c r="Q25" s="158">
        <f>Q13+Q14+Q15+Q16+Q17+Q18+Q19+Q20+Q21+Q22+Q23+Q24</f>
        <v>89.600000000000009</v>
      </c>
      <c r="R25" s="160">
        <v>8.0000000000000002E-3</v>
      </c>
    </row>
    <row r="27" spans="1:18">
      <c r="C27" s="148"/>
      <c r="D27" s="148"/>
      <c r="E27" s="163"/>
      <c r="F27" s="148" t="s">
        <v>542</v>
      </c>
      <c r="G27" s="163"/>
    </row>
    <row r="28" spans="1:18">
      <c r="B28" s="2" t="s">
        <v>543</v>
      </c>
      <c r="C28" s="2"/>
      <c r="D28" s="2"/>
      <c r="E28" s="164"/>
      <c r="F28" s="2"/>
      <c r="G28" s="164"/>
    </row>
    <row r="29" spans="1:18">
      <c r="A29" s="165"/>
      <c r="B29" s="166"/>
      <c r="C29" s="158" t="s">
        <v>544</v>
      </c>
      <c r="D29" s="167" t="s">
        <v>545</v>
      </c>
      <c r="E29" s="167" t="s">
        <v>546</v>
      </c>
      <c r="F29" s="167" t="s">
        <v>547</v>
      </c>
      <c r="G29" s="167" t="s">
        <v>548</v>
      </c>
      <c r="H29" s="158" t="s">
        <v>549</v>
      </c>
      <c r="I29" s="148"/>
      <c r="J29" s="148"/>
      <c r="K29" s="163"/>
      <c r="L29" s="148"/>
      <c r="M29" s="163"/>
    </row>
    <row r="30" spans="1:18">
      <c r="A30" s="168" t="s">
        <v>550</v>
      </c>
      <c r="B30" s="166"/>
      <c r="C30" s="158">
        <v>42.9</v>
      </c>
      <c r="D30" s="158">
        <v>5.0999999999999996</v>
      </c>
      <c r="E30" s="158">
        <v>499.1</v>
      </c>
      <c r="F30" s="153">
        <v>2050.4</v>
      </c>
      <c r="G30" s="158">
        <v>12.1</v>
      </c>
      <c r="H30" s="158">
        <f>C30+D30+E30+F30+G30</f>
        <v>2609.6</v>
      </c>
      <c r="I30" s="169"/>
      <c r="J30" s="117"/>
      <c r="K30" s="117"/>
      <c r="L30" s="117"/>
      <c r="M30" s="117"/>
    </row>
    <row r="31" spans="1:18">
      <c r="A31" s="170" t="s">
        <v>551</v>
      </c>
      <c r="B31" s="171"/>
      <c r="C31" s="158">
        <v>35.1</v>
      </c>
      <c r="D31" s="158">
        <v>0.1</v>
      </c>
      <c r="E31" s="158">
        <v>46.9</v>
      </c>
      <c r="F31" s="153">
        <v>94.6</v>
      </c>
      <c r="G31" s="158">
        <v>0</v>
      </c>
      <c r="H31" s="158">
        <f t="shared" ref="H31:H41" si="0">C31+D31+E31+F31+G31</f>
        <v>176.7</v>
      </c>
      <c r="I31" s="169"/>
      <c r="J31" s="117"/>
      <c r="K31" s="117"/>
      <c r="L31" s="117"/>
      <c r="M31" s="117"/>
    </row>
    <row r="32" spans="1:18">
      <c r="A32" s="170" t="s">
        <v>552</v>
      </c>
      <c r="B32" s="171"/>
      <c r="C32" s="158">
        <v>1.5</v>
      </c>
      <c r="D32" s="158">
        <v>0</v>
      </c>
      <c r="E32" s="158">
        <v>42.2</v>
      </c>
      <c r="F32" s="153">
        <v>79.099999999999994</v>
      </c>
      <c r="G32" s="159">
        <v>0</v>
      </c>
      <c r="H32" s="158">
        <f t="shared" si="0"/>
        <v>122.8</v>
      </c>
      <c r="I32" s="169"/>
      <c r="J32" s="169"/>
      <c r="K32" s="169"/>
      <c r="L32" s="169"/>
      <c r="M32" s="169"/>
    </row>
    <row r="33" spans="1:23">
      <c r="A33" s="170" t="s">
        <v>532</v>
      </c>
      <c r="B33" s="171"/>
      <c r="C33" s="158">
        <v>7.5</v>
      </c>
      <c r="D33" s="158">
        <v>2.8</v>
      </c>
      <c r="E33" s="158">
        <v>27.4</v>
      </c>
      <c r="F33" s="153">
        <v>201.9</v>
      </c>
      <c r="G33" s="159">
        <v>5.5</v>
      </c>
      <c r="H33" s="158">
        <f t="shared" si="0"/>
        <v>245.10000000000002</v>
      </c>
      <c r="I33" s="169"/>
      <c r="J33" s="169"/>
      <c r="K33" s="169"/>
      <c r="L33" s="169"/>
      <c r="M33" s="169"/>
    </row>
    <row r="34" spans="1:23">
      <c r="A34" s="170" t="s">
        <v>533</v>
      </c>
      <c r="B34" s="171"/>
      <c r="C34" s="158">
        <v>1.8</v>
      </c>
      <c r="D34" s="158">
        <v>0.1</v>
      </c>
      <c r="E34" s="158">
        <v>7.4</v>
      </c>
      <c r="F34" s="153">
        <v>59.2</v>
      </c>
      <c r="G34" s="159">
        <v>0</v>
      </c>
      <c r="H34" s="158">
        <f t="shared" si="0"/>
        <v>68.5</v>
      </c>
      <c r="I34" s="169"/>
      <c r="J34" s="169"/>
      <c r="K34" s="169"/>
      <c r="L34" s="169"/>
      <c r="M34" s="169"/>
    </row>
    <row r="35" spans="1:23">
      <c r="A35" s="170" t="s">
        <v>534</v>
      </c>
      <c r="B35" s="171"/>
      <c r="C35" s="158">
        <v>23.1</v>
      </c>
      <c r="D35" s="158">
        <v>0</v>
      </c>
      <c r="E35" s="158">
        <v>68.2</v>
      </c>
      <c r="F35" s="153">
        <v>101.8</v>
      </c>
      <c r="G35" s="159">
        <v>12.3</v>
      </c>
      <c r="H35" s="158">
        <f t="shared" si="0"/>
        <v>205.40000000000003</v>
      </c>
      <c r="I35" s="169"/>
      <c r="J35" s="169"/>
      <c r="K35" s="169"/>
      <c r="L35" s="169"/>
      <c r="M35" s="169"/>
    </row>
    <row r="36" spans="1:23">
      <c r="A36" s="170" t="s">
        <v>535</v>
      </c>
      <c r="B36" s="171"/>
      <c r="C36" s="158">
        <v>65.599999999999994</v>
      </c>
      <c r="D36" s="158">
        <v>0.6</v>
      </c>
      <c r="E36" s="158">
        <v>12.5</v>
      </c>
      <c r="F36" s="153">
        <v>71.900000000000006</v>
      </c>
      <c r="G36" s="159">
        <v>0</v>
      </c>
      <c r="H36" s="158">
        <f t="shared" si="0"/>
        <v>150.6</v>
      </c>
      <c r="I36" s="169"/>
      <c r="J36" s="169"/>
      <c r="K36" s="169"/>
      <c r="L36" s="169"/>
      <c r="M36" s="169"/>
    </row>
    <row r="37" spans="1:23">
      <c r="A37" s="170" t="s">
        <v>536</v>
      </c>
      <c r="B37" s="171"/>
      <c r="C37" s="158">
        <v>1.5</v>
      </c>
      <c r="D37" s="158">
        <v>0.2</v>
      </c>
      <c r="E37" s="158">
        <v>9.4</v>
      </c>
      <c r="F37" s="153">
        <v>185.2</v>
      </c>
      <c r="G37" s="159">
        <v>0</v>
      </c>
      <c r="H37" s="158">
        <f t="shared" si="0"/>
        <v>196.29999999999998</v>
      </c>
      <c r="I37" s="169"/>
      <c r="J37" s="169"/>
      <c r="K37" s="169"/>
      <c r="L37" s="169"/>
      <c r="M37" s="169"/>
    </row>
    <row r="38" spans="1:23">
      <c r="A38" s="170" t="s">
        <v>537</v>
      </c>
      <c r="B38" s="171"/>
      <c r="C38" s="158">
        <v>0.6</v>
      </c>
      <c r="D38" s="158">
        <v>0.4</v>
      </c>
      <c r="E38" s="158">
        <v>12</v>
      </c>
      <c r="F38" s="153">
        <v>96.4</v>
      </c>
      <c r="G38" s="159">
        <v>0</v>
      </c>
      <c r="H38" s="158">
        <f t="shared" si="0"/>
        <v>109.4</v>
      </c>
      <c r="I38" s="169"/>
      <c r="J38" s="169"/>
      <c r="K38" s="169"/>
      <c r="L38" s="169"/>
      <c r="M38" s="169"/>
    </row>
    <row r="39" spans="1:23">
      <c r="A39" s="170" t="s">
        <v>538</v>
      </c>
      <c r="B39" s="171"/>
      <c r="C39" s="158">
        <v>31.6</v>
      </c>
      <c r="D39" s="158">
        <v>0.2</v>
      </c>
      <c r="E39" s="158">
        <v>42.8</v>
      </c>
      <c r="F39" s="153">
        <v>136.80000000000001</v>
      </c>
      <c r="G39" s="159">
        <v>0</v>
      </c>
      <c r="H39" s="158">
        <f t="shared" si="0"/>
        <v>211.4</v>
      </c>
      <c r="I39" s="169"/>
      <c r="J39" s="169"/>
      <c r="K39" s="169"/>
      <c r="L39" s="169"/>
      <c r="M39" s="169"/>
    </row>
    <row r="40" spans="1:23">
      <c r="A40" s="170" t="s">
        <v>539</v>
      </c>
      <c r="B40" s="171"/>
      <c r="C40" s="158">
        <v>0</v>
      </c>
      <c r="D40" s="158">
        <v>0.1</v>
      </c>
      <c r="E40" s="158">
        <v>58.5</v>
      </c>
      <c r="F40" s="153">
        <v>102.1</v>
      </c>
      <c r="G40" s="159">
        <v>0</v>
      </c>
      <c r="H40" s="158">
        <f t="shared" si="0"/>
        <v>160.69999999999999</v>
      </c>
      <c r="I40" s="169"/>
      <c r="J40" s="169"/>
      <c r="K40" s="169"/>
      <c r="L40" s="169"/>
      <c r="M40" s="169"/>
    </row>
    <row r="41" spans="1:23">
      <c r="A41" s="170" t="s">
        <v>540</v>
      </c>
      <c r="B41" s="171"/>
      <c r="C41" s="158">
        <v>14.2</v>
      </c>
      <c r="D41" s="158">
        <v>0.4</v>
      </c>
      <c r="E41" s="158">
        <v>37.700000000000003</v>
      </c>
      <c r="F41" s="153">
        <v>151.80000000000001</v>
      </c>
      <c r="G41" s="159">
        <v>0</v>
      </c>
      <c r="H41" s="158">
        <f t="shared" si="0"/>
        <v>204.10000000000002</v>
      </c>
      <c r="I41" s="169"/>
      <c r="J41" s="169"/>
      <c r="K41" s="169"/>
      <c r="L41" s="169"/>
      <c r="M41" s="169"/>
    </row>
    <row r="42" spans="1:23">
      <c r="A42" s="170" t="s">
        <v>553</v>
      </c>
      <c r="B42" s="171"/>
      <c r="C42" s="158">
        <f t="shared" ref="C42:H42" si="1">C30+C31+C32+C33+C34+C35+C36+C37+C38+C39+C40+C41</f>
        <v>225.39999999999998</v>
      </c>
      <c r="D42" s="158">
        <f t="shared" si="1"/>
        <v>9.9999999999999982</v>
      </c>
      <c r="E42" s="158">
        <f t="shared" si="1"/>
        <v>864.1</v>
      </c>
      <c r="F42" s="158">
        <f t="shared" si="1"/>
        <v>3331.2000000000003</v>
      </c>
      <c r="G42" s="158">
        <f t="shared" si="1"/>
        <v>29.900000000000002</v>
      </c>
      <c r="H42" s="158">
        <f t="shared" si="1"/>
        <v>4460.6000000000004</v>
      </c>
      <c r="I42" s="169"/>
      <c r="J42" s="169"/>
      <c r="K42" s="169"/>
      <c r="L42" s="169"/>
      <c r="M42" s="169"/>
    </row>
    <row r="45" spans="1:23">
      <c r="J45" t="s">
        <v>554</v>
      </c>
      <c r="M45" s="169"/>
    </row>
    <row r="46" spans="1:23">
      <c r="B46" t="s">
        <v>555</v>
      </c>
      <c r="Q46" s="169"/>
    </row>
    <row r="47" spans="1:23">
      <c r="A47" s="172"/>
      <c r="B47" s="173"/>
      <c r="C47" s="165"/>
      <c r="D47" s="154">
        <v>2015</v>
      </c>
      <c r="E47" s="154"/>
      <c r="F47" s="174"/>
      <c r="G47" s="166"/>
      <c r="H47" s="153"/>
      <c r="I47" s="154">
        <v>2016</v>
      </c>
      <c r="J47" s="174"/>
      <c r="K47" s="174"/>
      <c r="L47" s="174"/>
      <c r="M47" s="153"/>
      <c r="N47" s="154"/>
      <c r="O47" s="154">
        <v>2017</v>
      </c>
      <c r="P47" s="154"/>
      <c r="Q47" s="155"/>
      <c r="R47" s="153"/>
      <c r="S47" s="154"/>
      <c r="T47" s="154" t="s">
        <v>556</v>
      </c>
      <c r="U47" s="155"/>
      <c r="V47" s="114"/>
      <c r="W47" s="114"/>
    </row>
    <row r="48" spans="1:23">
      <c r="A48" s="156" t="s">
        <v>557</v>
      </c>
      <c r="B48" s="149"/>
      <c r="C48" s="158" t="s">
        <v>513</v>
      </c>
      <c r="D48" s="158" t="s">
        <v>558</v>
      </c>
      <c r="E48" s="158" t="s">
        <v>559</v>
      </c>
      <c r="F48" s="158" t="s">
        <v>560</v>
      </c>
      <c r="G48" s="158" t="s">
        <v>561</v>
      </c>
      <c r="H48" s="158" t="s">
        <v>513</v>
      </c>
      <c r="I48" s="158" t="s">
        <v>514</v>
      </c>
      <c r="J48" s="158" t="s">
        <v>559</v>
      </c>
      <c r="K48" s="158" t="s">
        <v>560</v>
      </c>
      <c r="L48" s="158" t="s">
        <v>561</v>
      </c>
      <c r="M48" s="158" t="s">
        <v>513</v>
      </c>
      <c r="N48" s="158" t="s">
        <v>514</v>
      </c>
      <c r="O48" s="158" t="s">
        <v>559</v>
      </c>
      <c r="P48" s="158" t="s">
        <v>560</v>
      </c>
      <c r="Q48" s="158" t="s">
        <v>561</v>
      </c>
      <c r="R48" s="158" t="s">
        <v>513</v>
      </c>
      <c r="S48" s="158" t="s">
        <v>514</v>
      </c>
      <c r="T48" s="158" t="s">
        <v>559</v>
      </c>
      <c r="U48" s="158" t="s">
        <v>560</v>
      </c>
      <c r="V48" s="175" t="s">
        <v>562</v>
      </c>
      <c r="W48" s="176"/>
    </row>
    <row r="49" spans="1:23">
      <c r="A49" s="168" t="s">
        <v>563</v>
      </c>
      <c r="B49" s="174"/>
      <c r="C49" s="158">
        <v>4210</v>
      </c>
      <c r="D49" s="158">
        <v>86</v>
      </c>
      <c r="E49" s="158">
        <v>63.6</v>
      </c>
      <c r="F49" s="158">
        <v>890</v>
      </c>
      <c r="G49" s="158">
        <v>32.1</v>
      </c>
      <c r="H49" s="158">
        <v>4336.3</v>
      </c>
      <c r="I49" s="158">
        <v>90</v>
      </c>
      <c r="J49" s="158">
        <v>65.5</v>
      </c>
      <c r="K49" s="158">
        <v>896</v>
      </c>
      <c r="L49" s="158">
        <v>34.200000000000003</v>
      </c>
      <c r="M49" s="158">
        <v>4486.3999999999996</v>
      </c>
      <c r="N49" s="158">
        <v>93</v>
      </c>
      <c r="O49" s="158">
        <v>67.5</v>
      </c>
      <c r="P49" s="158">
        <v>910</v>
      </c>
      <c r="Q49" s="158">
        <v>34.200000000000003</v>
      </c>
      <c r="R49" s="158">
        <f>C49+H49+M49</f>
        <v>13032.699999999999</v>
      </c>
      <c r="S49" s="158">
        <f>D49+I49+N49</f>
        <v>269</v>
      </c>
      <c r="T49" s="158">
        <f>E49+J49+O49</f>
        <v>196.6</v>
      </c>
      <c r="U49" s="158">
        <f>F49+K49+P49</f>
        <v>2696</v>
      </c>
      <c r="V49" s="159">
        <v>100.5</v>
      </c>
      <c r="W49" s="158">
        <f t="shared" ref="W49:W61" si="2">SUM(R49:V49)</f>
        <v>16294.8</v>
      </c>
    </row>
    <row r="50" spans="1:23">
      <c r="A50" s="168" t="s">
        <v>564</v>
      </c>
      <c r="B50" s="174"/>
      <c r="C50" s="158">
        <v>149.5</v>
      </c>
      <c r="D50" s="158">
        <v>37</v>
      </c>
      <c r="E50" s="158">
        <v>24.3</v>
      </c>
      <c r="F50" s="158">
        <v>177.4</v>
      </c>
      <c r="G50" s="158">
        <v>10</v>
      </c>
      <c r="H50" s="158">
        <v>156.80000000000001</v>
      </c>
      <c r="I50" s="158">
        <v>38</v>
      </c>
      <c r="J50" s="158">
        <v>26</v>
      </c>
      <c r="K50" s="158">
        <v>187.8</v>
      </c>
      <c r="L50" s="158">
        <v>10</v>
      </c>
      <c r="M50" s="177">
        <v>161.5</v>
      </c>
      <c r="N50" s="158">
        <v>39</v>
      </c>
      <c r="O50" s="158">
        <v>26</v>
      </c>
      <c r="P50" s="158">
        <v>198.3</v>
      </c>
      <c r="Q50" s="158">
        <v>10</v>
      </c>
      <c r="R50" s="158">
        <v>467.8</v>
      </c>
      <c r="S50" s="158">
        <f t="shared" ref="R50:U60" si="3">D50+I50+N50</f>
        <v>114</v>
      </c>
      <c r="T50" s="158">
        <f t="shared" si="3"/>
        <v>76.3</v>
      </c>
      <c r="U50" s="158">
        <f t="shared" si="3"/>
        <v>563.5</v>
      </c>
      <c r="V50" s="159">
        <v>30</v>
      </c>
      <c r="W50" s="158">
        <f t="shared" si="2"/>
        <v>1251.5999999999999</v>
      </c>
    </row>
    <row r="51" spans="1:23">
      <c r="A51" s="168" t="s">
        <v>531</v>
      </c>
      <c r="B51" s="174"/>
      <c r="C51" s="158">
        <v>122.4</v>
      </c>
      <c r="D51" s="158">
        <v>4.5</v>
      </c>
      <c r="E51" s="158">
        <v>1</v>
      </c>
      <c r="F51" s="158">
        <v>42.2</v>
      </c>
      <c r="G51" s="158">
        <v>0</v>
      </c>
      <c r="H51" s="158">
        <v>124.5</v>
      </c>
      <c r="I51" s="158">
        <v>5</v>
      </c>
      <c r="J51" s="167">
        <v>1</v>
      </c>
      <c r="K51" s="158">
        <v>43.6</v>
      </c>
      <c r="L51" s="158">
        <v>0</v>
      </c>
      <c r="M51" s="158">
        <v>128.5</v>
      </c>
      <c r="N51" s="158">
        <v>5</v>
      </c>
      <c r="O51" s="158">
        <v>1</v>
      </c>
      <c r="P51" s="158">
        <v>43.6</v>
      </c>
      <c r="Q51" s="158">
        <v>0</v>
      </c>
      <c r="R51" s="158">
        <f t="shared" si="3"/>
        <v>375.4</v>
      </c>
      <c r="S51" s="158">
        <f t="shared" si="3"/>
        <v>14.5</v>
      </c>
      <c r="T51" s="158">
        <f t="shared" si="3"/>
        <v>3</v>
      </c>
      <c r="U51" s="158">
        <f t="shared" si="3"/>
        <v>129.4</v>
      </c>
      <c r="V51" s="159">
        <v>0</v>
      </c>
      <c r="W51" s="158">
        <f t="shared" si="2"/>
        <v>522.29999999999995</v>
      </c>
    </row>
    <row r="52" spans="1:23">
      <c r="A52" s="168" t="s">
        <v>532</v>
      </c>
      <c r="B52" s="174"/>
      <c r="C52" s="158">
        <v>350</v>
      </c>
      <c r="D52" s="178">
        <v>22</v>
      </c>
      <c r="E52" s="158">
        <v>26</v>
      </c>
      <c r="F52" s="158">
        <v>40</v>
      </c>
      <c r="G52" s="158">
        <v>10</v>
      </c>
      <c r="H52" s="158">
        <v>360.9</v>
      </c>
      <c r="I52" s="158">
        <v>23</v>
      </c>
      <c r="J52" s="158">
        <v>27</v>
      </c>
      <c r="K52" s="158">
        <v>41</v>
      </c>
      <c r="L52" s="158">
        <v>12</v>
      </c>
      <c r="M52" s="158">
        <v>364.6</v>
      </c>
      <c r="N52" s="158">
        <v>23</v>
      </c>
      <c r="O52" s="158">
        <v>28</v>
      </c>
      <c r="P52" s="158">
        <v>42</v>
      </c>
      <c r="Q52" s="158">
        <v>12</v>
      </c>
      <c r="R52" s="158">
        <f t="shared" si="3"/>
        <v>1075.5</v>
      </c>
      <c r="S52" s="158">
        <f t="shared" si="3"/>
        <v>68</v>
      </c>
      <c r="T52" s="158">
        <f t="shared" si="3"/>
        <v>81</v>
      </c>
      <c r="U52" s="158">
        <f t="shared" si="3"/>
        <v>123</v>
      </c>
      <c r="V52" s="159">
        <v>34</v>
      </c>
      <c r="W52" s="158">
        <f t="shared" si="2"/>
        <v>1381.5</v>
      </c>
    </row>
    <row r="53" spans="1:23">
      <c r="A53" s="168" t="s">
        <v>533</v>
      </c>
      <c r="B53" s="174"/>
      <c r="C53" s="158">
        <v>101.8</v>
      </c>
      <c r="D53" s="178">
        <v>5.4</v>
      </c>
      <c r="E53" s="158">
        <v>3</v>
      </c>
      <c r="F53" s="158">
        <v>15.8</v>
      </c>
      <c r="G53" s="158">
        <v>2</v>
      </c>
      <c r="H53" s="158">
        <v>104.8</v>
      </c>
      <c r="I53" s="158">
        <v>5.6</v>
      </c>
      <c r="J53" s="158">
        <v>3.1</v>
      </c>
      <c r="K53" s="158">
        <v>16.2</v>
      </c>
      <c r="L53" s="158">
        <v>2.1</v>
      </c>
      <c r="M53" s="158">
        <v>109.1</v>
      </c>
      <c r="N53" s="158">
        <v>5.8</v>
      </c>
      <c r="O53" s="158">
        <v>3.2</v>
      </c>
      <c r="P53" s="158">
        <v>16.600000000000001</v>
      </c>
      <c r="Q53" s="158">
        <v>2.2000000000000002</v>
      </c>
      <c r="R53" s="158">
        <f t="shared" si="3"/>
        <v>315.7</v>
      </c>
      <c r="S53" s="158">
        <f t="shared" si="3"/>
        <v>16.8</v>
      </c>
      <c r="T53" s="158">
        <f t="shared" si="3"/>
        <v>9.3000000000000007</v>
      </c>
      <c r="U53" s="158">
        <f t="shared" si="3"/>
        <v>48.6</v>
      </c>
      <c r="V53" s="159">
        <v>6.3</v>
      </c>
      <c r="W53" s="158">
        <f t="shared" si="2"/>
        <v>396.70000000000005</v>
      </c>
    </row>
    <row r="54" spans="1:23">
      <c r="A54" s="170" t="s">
        <v>534</v>
      </c>
      <c r="B54" s="179"/>
      <c r="C54" s="158">
        <v>195</v>
      </c>
      <c r="D54" s="158">
        <v>65</v>
      </c>
      <c r="E54" s="158">
        <v>4.0999999999999996</v>
      </c>
      <c r="F54" s="158">
        <v>147.1</v>
      </c>
      <c r="G54" s="158">
        <v>7.2</v>
      </c>
      <c r="H54" s="158">
        <v>200.9</v>
      </c>
      <c r="I54" s="158">
        <v>66</v>
      </c>
      <c r="J54" s="158">
        <v>4.0999999999999996</v>
      </c>
      <c r="K54" s="158">
        <v>148</v>
      </c>
      <c r="L54" s="158">
        <v>7.2</v>
      </c>
      <c r="M54" s="158">
        <v>206.9</v>
      </c>
      <c r="N54" s="158">
        <v>67</v>
      </c>
      <c r="O54" s="158">
        <v>4.0999999999999996</v>
      </c>
      <c r="P54" s="158">
        <v>149</v>
      </c>
      <c r="Q54" s="158">
        <v>7.2</v>
      </c>
      <c r="R54" s="158">
        <f t="shared" si="3"/>
        <v>602.79999999999995</v>
      </c>
      <c r="S54" s="158">
        <f t="shared" si="3"/>
        <v>198</v>
      </c>
      <c r="T54" s="158">
        <f t="shared" si="3"/>
        <v>12.299999999999999</v>
      </c>
      <c r="U54" s="158">
        <f t="shared" si="3"/>
        <v>444.1</v>
      </c>
      <c r="V54" s="159">
        <v>21.6</v>
      </c>
      <c r="W54" s="158">
        <f t="shared" si="2"/>
        <v>1278.7999999999997</v>
      </c>
    </row>
    <row r="55" spans="1:23">
      <c r="A55" s="170" t="s">
        <v>535</v>
      </c>
      <c r="B55" s="179"/>
      <c r="C55" s="158">
        <v>185.7</v>
      </c>
      <c r="D55" s="158">
        <v>129</v>
      </c>
      <c r="E55" s="158">
        <v>2.9</v>
      </c>
      <c r="F55" s="158">
        <v>48.1</v>
      </c>
      <c r="G55" s="158">
        <v>0</v>
      </c>
      <c r="H55" s="158">
        <v>191.2</v>
      </c>
      <c r="I55" s="158">
        <v>130</v>
      </c>
      <c r="J55" s="158">
        <v>3</v>
      </c>
      <c r="K55" s="158">
        <v>48.3</v>
      </c>
      <c r="L55" s="158">
        <v>0</v>
      </c>
      <c r="M55" s="158">
        <v>197</v>
      </c>
      <c r="N55" s="158">
        <v>130</v>
      </c>
      <c r="O55" s="158">
        <v>3</v>
      </c>
      <c r="P55" s="158">
        <v>48.5</v>
      </c>
      <c r="Q55" s="158">
        <v>0</v>
      </c>
      <c r="R55" s="158">
        <f t="shared" si="3"/>
        <v>573.9</v>
      </c>
      <c r="S55" s="158">
        <f t="shared" si="3"/>
        <v>389</v>
      </c>
      <c r="T55" s="158">
        <f t="shared" si="3"/>
        <v>8.9</v>
      </c>
      <c r="U55" s="158">
        <f t="shared" si="3"/>
        <v>144.9</v>
      </c>
      <c r="V55" s="159">
        <v>0</v>
      </c>
      <c r="W55" s="158">
        <f t="shared" si="2"/>
        <v>1116.7</v>
      </c>
    </row>
    <row r="56" spans="1:23">
      <c r="A56" s="170" t="s">
        <v>536</v>
      </c>
      <c r="B56" s="179"/>
      <c r="C56" s="158">
        <v>254</v>
      </c>
      <c r="D56" s="158">
        <v>27.4</v>
      </c>
      <c r="E56" s="158">
        <v>0.5</v>
      </c>
      <c r="F56" s="158">
        <v>45</v>
      </c>
      <c r="G56" s="158">
        <v>0</v>
      </c>
      <c r="H56" s="158">
        <v>261.60000000000002</v>
      </c>
      <c r="I56" s="158">
        <v>27.4</v>
      </c>
      <c r="J56" s="158">
        <v>0.6</v>
      </c>
      <c r="K56" s="158">
        <v>48</v>
      </c>
      <c r="L56" s="158">
        <v>0</v>
      </c>
      <c r="M56" s="158">
        <v>269.5</v>
      </c>
      <c r="N56" s="158">
        <v>30.2</v>
      </c>
      <c r="O56" s="158">
        <v>0.6</v>
      </c>
      <c r="P56" s="158">
        <v>50</v>
      </c>
      <c r="Q56" s="158">
        <v>0</v>
      </c>
      <c r="R56" s="158">
        <f t="shared" si="3"/>
        <v>785.1</v>
      </c>
      <c r="S56" s="158">
        <f t="shared" si="3"/>
        <v>85</v>
      </c>
      <c r="T56" s="158">
        <f t="shared" si="3"/>
        <v>1.7000000000000002</v>
      </c>
      <c r="U56" s="158">
        <f t="shared" si="3"/>
        <v>143</v>
      </c>
      <c r="V56" s="159">
        <v>0</v>
      </c>
      <c r="W56" s="158">
        <f t="shared" si="2"/>
        <v>1014.8000000000001</v>
      </c>
    </row>
    <row r="57" spans="1:23">
      <c r="A57" s="170" t="s">
        <v>537</v>
      </c>
      <c r="B57" s="179"/>
      <c r="C57" s="158">
        <v>176.1</v>
      </c>
      <c r="D57" s="158">
        <v>2.4</v>
      </c>
      <c r="E57" s="158">
        <v>3.8</v>
      </c>
      <c r="F57" s="158">
        <v>50.8</v>
      </c>
      <c r="G57" s="158">
        <v>0</v>
      </c>
      <c r="H57" s="158">
        <v>178.3</v>
      </c>
      <c r="I57" s="158">
        <v>2.6</v>
      </c>
      <c r="J57" s="158">
        <v>4</v>
      </c>
      <c r="K57" s="158">
        <v>52.2</v>
      </c>
      <c r="L57" s="158">
        <v>0</v>
      </c>
      <c r="M57" s="158">
        <v>183.6</v>
      </c>
      <c r="N57" s="158">
        <v>2.8</v>
      </c>
      <c r="O57" s="158">
        <v>4.0999999999999996</v>
      </c>
      <c r="P57" s="158">
        <v>55.2</v>
      </c>
      <c r="Q57" s="158">
        <v>0</v>
      </c>
      <c r="R57" s="158">
        <f t="shared" si="3"/>
        <v>538</v>
      </c>
      <c r="S57" s="158">
        <f t="shared" si="3"/>
        <v>7.8</v>
      </c>
      <c r="T57" s="158">
        <f t="shared" si="3"/>
        <v>11.899999999999999</v>
      </c>
      <c r="U57" s="158">
        <f t="shared" si="3"/>
        <v>158.19999999999999</v>
      </c>
      <c r="V57" s="159">
        <v>0</v>
      </c>
      <c r="W57" s="158">
        <f t="shared" si="2"/>
        <v>715.89999999999986</v>
      </c>
    </row>
    <row r="58" spans="1:23">
      <c r="A58" s="170" t="s">
        <v>538</v>
      </c>
      <c r="B58" s="179"/>
      <c r="C58" s="158">
        <v>230.1</v>
      </c>
      <c r="D58" s="158">
        <v>62</v>
      </c>
      <c r="E58" s="158">
        <v>8</v>
      </c>
      <c r="F58" s="158">
        <v>85.4</v>
      </c>
      <c r="G58" s="158">
        <v>2.5</v>
      </c>
      <c r="H58" s="158">
        <v>237</v>
      </c>
      <c r="I58" s="158">
        <v>63</v>
      </c>
      <c r="J58" s="158">
        <v>8.1999999999999993</v>
      </c>
      <c r="K58" s="158">
        <v>89.1</v>
      </c>
      <c r="L58" s="158">
        <v>3</v>
      </c>
      <c r="M58" s="158">
        <v>244.1</v>
      </c>
      <c r="N58" s="158">
        <v>63</v>
      </c>
      <c r="O58" s="158">
        <v>8.4</v>
      </c>
      <c r="P58" s="158">
        <v>89.1</v>
      </c>
      <c r="Q58" s="158">
        <v>3.2</v>
      </c>
      <c r="R58" s="158">
        <f t="shared" si="3"/>
        <v>711.2</v>
      </c>
      <c r="S58" s="158">
        <f t="shared" si="3"/>
        <v>188</v>
      </c>
      <c r="T58" s="158">
        <f t="shared" si="3"/>
        <v>24.6</v>
      </c>
      <c r="U58" s="158">
        <f t="shared" si="3"/>
        <v>263.60000000000002</v>
      </c>
      <c r="V58" s="159">
        <v>8.6999999999999993</v>
      </c>
      <c r="W58" s="158">
        <f t="shared" si="2"/>
        <v>1196.1000000000001</v>
      </c>
    </row>
    <row r="59" spans="1:23">
      <c r="A59" s="170" t="s">
        <v>539</v>
      </c>
      <c r="B59" s="179"/>
      <c r="C59" s="158">
        <v>187</v>
      </c>
      <c r="D59" s="158">
        <v>2.2999999999999998</v>
      </c>
      <c r="E59" s="158">
        <v>12</v>
      </c>
      <c r="F59" s="158">
        <v>79.599999999999994</v>
      </c>
      <c r="G59" s="158">
        <v>0</v>
      </c>
      <c r="H59" s="158">
        <v>190.7</v>
      </c>
      <c r="I59" s="158">
        <v>2.5</v>
      </c>
      <c r="J59" s="158">
        <v>12</v>
      </c>
      <c r="K59" s="158">
        <v>80.2</v>
      </c>
      <c r="L59" s="158">
        <v>0</v>
      </c>
      <c r="M59" s="158">
        <v>194.6</v>
      </c>
      <c r="N59" s="158">
        <v>2.7</v>
      </c>
      <c r="O59" s="158">
        <v>12</v>
      </c>
      <c r="P59" s="158">
        <v>81.099999999999994</v>
      </c>
      <c r="Q59" s="158">
        <v>0</v>
      </c>
      <c r="R59" s="158">
        <f t="shared" si="3"/>
        <v>572.29999999999995</v>
      </c>
      <c r="S59" s="158">
        <f t="shared" si="3"/>
        <v>7.5</v>
      </c>
      <c r="T59" s="158">
        <f t="shared" si="3"/>
        <v>36</v>
      </c>
      <c r="U59" s="158">
        <f t="shared" si="3"/>
        <v>240.9</v>
      </c>
      <c r="V59" s="159">
        <v>0</v>
      </c>
      <c r="W59" s="158">
        <f t="shared" si="2"/>
        <v>856.69999999999993</v>
      </c>
    </row>
    <row r="60" spans="1:23">
      <c r="A60" s="170" t="s">
        <v>540</v>
      </c>
      <c r="B60" s="179"/>
      <c r="C60" s="158">
        <v>281.8</v>
      </c>
      <c r="D60" s="158">
        <v>54</v>
      </c>
      <c r="E60" s="158">
        <v>6</v>
      </c>
      <c r="F60" s="158">
        <v>72</v>
      </c>
      <c r="G60" s="158">
        <v>5</v>
      </c>
      <c r="H60" s="158">
        <v>290.3</v>
      </c>
      <c r="I60" s="158">
        <v>54</v>
      </c>
      <c r="J60" s="158">
        <v>7</v>
      </c>
      <c r="K60" s="158">
        <v>73</v>
      </c>
      <c r="L60" s="158">
        <v>6</v>
      </c>
      <c r="M60" s="158">
        <v>299</v>
      </c>
      <c r="N60" s="158">
        <v>55</v>
      </c>
      <c r="O60" s="158">
        <v>8</v>
      </c>
      <c r="P60" s="158">
        <v>73</v>
      </c>
      <c r="Q60" s="158">
        <v>6</v>
      </c>
      <c r="R60" s="158">
        <f t="shared" si="3"/>
        <v>871.1</v>
      </c>
      <c r="S60" s="158">
        <f t="shared" si="3"/>
        <v>163</v>
      </c>
      <c r="T60" s="158">
        <f t="shared" si="3"/>
        <v>21</v>
      </c>
      <c r="U60" s="158">
        <f t="shared" si="3"/>
        <v>218</v>
      </c>
      <c r="V60" s="159">
        <v>18</v>
      </c>
      <c r="W60" s="158">
        <f t="shared" si="2"/>
        <v>1291.0999999999999</v>
      </c>
    </row>
    <row r="61" spans="1:23">
      <c r="A61" s="170" t="s">
        <v>541</v>
      </c>
      <c r="B61" s="179"/>
      <c r="C61" s="158">
        <f>C49+C50+C51+C52+C53+C54+C55+C56+C57+C58+C59+C60</f>
        <v>6443.4000000000005</v>
      </c>
      <c r="D61" s="158">
        <f t="shared" ref="D61:Q61" si="4">D49+D50+D51+D52+D53+D54+D55+D56+D57+D58+D59+D60</f>
        <v>496.99999999999994</v>
      </c>
      <c r="E61" s="158">
        <f t="shared" si="4"/>
        <v>155.20000000000002</v>
      </c>
      <c r="F61" s="158">
        <f t="shared" si="4"/>
        <v>1693.3999999999999</v>
      </c>
      <c r="G61" s="158">
        <f t="shared" si="4"/>
        <v>68.800000000000011</v>
      </c>
      <c r="H61" s="158">
        <f t="shared" si="4"/>
        <v>6633.3</v>
      </c>
      <c r="I61" s="158">
        <f t="shared" si="4"/>
        <v>507.1</v>
      </c>
      <c r="J61" s="177">
        <f t="shared" si="4"/>
        <v>161.49999999999997</v>
      </c>
      <c r="K61" s="158">
        <f t="shared" si="4"/>
        <v>1723.3999999999999</v>
      </c>
      <c r="L61" s="158">
        <f t="shared" si="4"/>
        <v>74.5</v>
      </c>
      <c r="M61" s="180">
        <f>M49+M50+M51+M52+M53+M54+M55+M56+M57+M58+M59+M60</f>
        <v>6844.8000000000011</v>
      </c>
      <c r="N61" s="158">
        <f t="shared" si="4"/>
        <v>516.5</v>
      </c>
      <c r="O61" s="158">
        <f t="shared" si="4"/>
        <v>165.9</v>
      </c>
      <c r="P61" s="158">
        <f t="shared" si="4"/>
        <v>1756.3999999999996</v>
      </c>
      <c r="Q61" s="158">
        <f t="shared" si="4"/>
        <v>74.800000000000011</v>
      </c>
      <c r="R61" s="180">
        <f>R49+R50+R51+R52+R53+R54+R55+R56+R57+R58+R59+R60</f>
        <v>19921.499999999996</v>
      </c>
      <c r="S61" s="158">
        <f>S49+S50+S51+S52+S53+S54+S55+S56+S57+S58+S59+S60</f>
        <v>1520.6</v>
      </c>
      <c r="T61" s="158">
        <f>T49+T50+T51+T52+T53+T54+T55+T56+T57+T58+T59+T60</f>
        <v>482.59999999999997</v>
      </c>
      <c r="U61" s="158">
        <f>U49+U50+U51+U52+U53+U54+U55+U56+U57+U58+U59+U60</f>
        <v>5173.2</v>
      </c>
      <c r="V61" s="181">
        <f>SUM(V49:V60)</f>
        <v>219.1</v>
      </c>
      <c r="W61" s="181">
        <f t="shared" si="2"/>
        <v>27316.999999999993</v>
      </c>
    </row>
    <row r="64" spans="1:23">
      <c r="L64" t="s">
        <v>565</v>
      </c>
    </row>
    <row r="65" spans="1:13">
      <c r="B65" t="s">
        <v>566</v>
      </c>
    </row>
    <row r="66" spans="1:13">
      <c r="A66" s="153" t="s">
        <v>557</v>
      </c>
      <c r="B66" s="166"/>
      <c r="C66" s="165" t="s">
        <v>567</v>
      </c>
      <c r="D66" s="154"/>
      <c r="E66" s="154"/>
      <c r="F66" s="154"/>
      <c r="G66" s="154"/>
      <c r="H66" s="154"/>
      <c r="I66" s="154"/>
      <c r="J66" s="174"/>
      <c r="K66" s="174"/>
      <c r="L66" s="174"/>
      <c r="M66" s="166"/>
    </row>
    <row r="67" spans="1:13">
      <c r="A67" s="150" t="s">
        <v>563</v>
      </c>
      <c r="B67" s="173"/>
      <c r="C67" s="150" t="s">
        <v>568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51">
        <v>6.17</v>
      </c>
    </row>
    <row r="68" spans="1:13">
      <c r="A68" s="183" t="s">
        <v>551</v>
      </c>
      <c r="B68" s="184"/>
      <c r="C68" s="183" t="s">
        <v>569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2">
        <v>1.51</v>
      </c>
    </row>
    <row r="69" spans="1:13">
      <c r="A69" s="183" t="s">
        <v>531</v>
      </c>
      <c r="B69" s="184"/>
      <c r="C69" s="183" t="s">
        <v>570</v>
      </c>
      <c r="D69" s="169"/>
      <c r="E69" s="169"/>
      <c r="F69" s="169"/>
      <c r="G69" s="169"/>
      <c r="H69" s="169"/>
      <c r="I69" s="169"/>
      <c r="J69" s="117"/>
      <c r="K69" s="117"/>
      <c r="L69" s="117"/>
      <c r="M69" s="162">
        <v>1.17</v>
      </c>
    </row>
    <row r="70" spans="1:13">
      <c r="A70" s="183" t="s">
        <v>532</v>
      </c>
      <c r="B70" s="184"/>
      <c r="C70" s="185" t="s">
        <v>571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62">
        <v>1.1100000000000001</v>
      </c>
    </row>
    <row r="71" spans="1:13">
      <c r="A71" s="183" t="s">
        <v>533</v>
      </c>
      <c r="B71" s="184"/>
      <c r="C71" s="185" t="s">
        <v>572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62">
        <v>0.88</v>
      </c>
    </row>
    <row r="72" spans="1:13">
      <c r="A72" s="183" t="s">
        <v>534</v>
      </c>
      <c r="B72" s="184"/>
      <c r="C72" s="185" t="s">
        <v>573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62">
        <v>1.44</v>
      </c>
    </row>
    <row r="73" spans="1:13">
      <c r="A73" s="183" t="s">
        <v>535</v>
      </c>
      <c r="B73" s="184"/>
      <c r="C73" s="185" t="s">
        <v>574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62">
        <v>1.57</v>
      </c>
    </row>
    <row r="74" spans="1:13">
      <c r="A74" s="183" t="s">
        <v>536</v>
      </c>
      <c r="B74" s="184"/>
      <c r="C74" s="185" t="s">
        <v>575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62">
        <v>0.91</v>
      </c>
    </row>
    <row r="75" spans="1:13">
      <c r="A75" s="183" t="s">
        <v>537</v>
      </c>
      <c r="B75" s="184"/>
      <c r="C75" s="185" t="s">
        <v>576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62">
        <v>1.33</v>
      </c>
    </row>
    <row r="76" spans="1:13">
      <c r="A76" s="183" t="s">
        <v>538</v>
      </c>
      <c r="B76" s="184"/>
      <c r="C76" s="185" t="s">
        <v>577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62">
        <v>1.33</v>
      </c>
    </row>
    <row r="77" spans="1:13">
      <c r="A77" s="183" t="s">
        <v>539</v>
      </c>
      <c r="B77" s="184"/>
      <c r="C77" s="185" t="s">
        <v>578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62">
        <v>1.72</v>
      </c>
    </row>
    <row r="78" spans="1:13">
      <c r="A78" s="183" t="s">
        <v>540</v>
      </c>
      <c r="B78" s="184"/>
      <c r="C78" s="170" t="s">
        <v>579</v>
      </c>
      <c r="D78" s="179"/>
      <c r="E78" s="179"/>
      <c r="F78" s="179"/>
      <c r="G78" s="179"/>
      <c r="H78" s="179"/>
      <c r="I78" s="179"/>
      <c r="J78" s="179"/>
      <c r="K78" s="179"/>
      <c r="L78" s="179"/>
      <c r="M78" s="161">
        <v>0.94</v>
      </c>
    </row>
    <row r="79" spans="1:13">
      <c r="A79" s="153" t="s">
        <v>541</v>
      </c>
      <c r="B79" s="166"/>
      <c r="C79" s="168" t="s">
        <v>580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55"/>
    </row>
    <row r="81" spans="1:13">
      <c r="L81" t="s">
        <v>581</v>
      </c>
    </row>
    <row r="82" spans="1:13">
      <c r="B82" t="s">
        <v>582</v>
      </c>
    </row>
    <row r="83" spans="1:13">
      <c r="A83" s="153" t="s">
        <v>557</v>
      </c>
      <c r="B83" s="166"/>
      <c r="C83" s="186" t="s">
        <v>583</v>
      </c>
      <c r="D83" s="187"/>
      <c r="E83" s="187"/>
      <c r="F83" s="187"/>
      <c r="G83" s="187"/>
      <c r="H83" s="154"/>
      <c r="I83" s="154"/>
      <c r="J83" s="154"/>
      <c r="K83" s="154"/>
      <c r="L83" s="174"/>
      <c r="M83" s="166"/>
    </row>
    <row r="84" spans="1:13">
      <c r="A84" s="150" t="s">
        <v>563</v>
      </c>
      <c r="B84" s="173"/>
      <c r="C84" s="148" t="s">
        <v>584</v>
      </c>
      <c r="D84" s="148"/>
      <c r="E84" s="148"/>
      <c r="F84" s="148"/>
      <c r="G84" s="148"/>
      <c r="H84" s="148"/>
      <c r="I84" s="148"/>
      <c r="J84" s="148"/>
      <c r="K84" s="169"/>
      <c r="L84" s="117"/>
      <c r="M84" s="162">
        <v>1.43</v>
      </c>
    </row>
    <row r="85" spans="1:13">
      <c r="A85" s="183" t="s">
        <v>551</v>
      </c>
      <c r="B85" s="184"/>
      <c r="C85" s="148" t="s">
        <v>585</v>
      </c>
      <c r="D85" s="148"/>
      <c r="E85" s="148"/>
      <c r="F85" s="148"/>
      <c r="G85" s="148"/>
      <c r="H85" s="148"/>
      <c r="I85" s="148"/>
      <c r="J85" s="148"/>
      <c r="K85" s="169"/>
      <c r="L85" s="117"/>
      <c r="M85" s="162">
        <v>0.11</v>
      </c>
    </row>
    <row r="86" spans="1:13">
      <c r="A86" s="183" t="s">
        <v>531</v>
      </c>
      <c r="B86" s="184"/>
      <c r="C86" s="148" t="s">
        <v>586</v>
      </c>
      <c r="D86" s="148"/>
      <c r="E86" s="148"/>
      <c r="F86" s="148"/>
      <c r="G86" s="148"/>
      <c r="H86" s="148"/>
      <c r="I86" s="148"/>
      <c r="J86" s="148"/>
      <c r="K86" s="169"/>
      <c r="L86" s="117"/>
      <c r="M86" s="162">
        <v>7.0000000000000007E-2</v>
      </c>
    </row>
    <row r="87" spans="1:13">
      <c r="A87" s="183" t="s">
        <v>532</v>
      </c>
      <c r="B87" s="184"/>
      <c r="C87" s="148" t="s">
        <v>587</v>
      </c>
      <c r="D87" s="148"/>
      <c r="E87" s="148"/>
      <c r="F87" s="148"/>
      <c r="G87" s="148"/>
      <c r="H87" s="148"/>
      <c r="I87" s="148"/>
      <c r="J87" s="148"/>
      <c r="K87" s="169"/>
      <c r="L87" s="117"/>
      <c r="M87" s="162">
        <v>0.15</v>
      </c>
    </row>
    <row r="88" spans="1:13">
      <c r="A88" s="183" t="s">
        <v>533</v>
      </c>
      <c r="B88" s="184"/>
      <c r="C88" s="148" t="s">
        <v>588</v>
      </c>
      <c r="D88" s="148"/>
      <c r="E88" s="148"/>
      <c r="F88" s="148"/>
      <c r="G88" s="148"/>
      <c r="H88" s="148"/>
      <c r="I88" s="148"/>
      <c r="J88" s="148"/>
      <c r="K88" s="169"/>
      <c r="L88" s="117"/>
      <c r="M88" s="162">
        <v>0.06</v>
      </c>
    </row>
    <row r="89" spans="1:13">
      <c r="A89" s="183" t="s">
        <v>534</v>
      </c>
      <c r="B89" s="184"/>
      <c r="C89" s="148" t="s">
        <v>589</v>
      </c>
      <c r="D89" s="148"/>
      <c r="E89" s="148"/>
      <c r="F89" s="148"/>
      <c r="G89" s="148"/>
      <c r="H89" s="148"/>
      <c r="I89" s="148"/>
      <c r="J89" s="148"/>
      <c r="K89" s="169"/>
      <c r="L89" s="117"/>
      <c r="M89" s="162">
        <v>0.11</v>
      </c>
    </row>
    <row r="90" spans="1:13">
      <c r="A90" s="183" t="s">
        <v>535</v>
      </c>
      <c r="B90" s="184"/>
      <c r="C90" s="148" t="s">
        <v>590</v>
      </c>
      <c r="D90" s="148"/>
      <c r="E90" s="148"/>
      <c r="F90" s="148"/>
      <c r="G90" s="148"/>
      <c r="H90" s="148"/>
      <c r="I90" s="148"/>
      <c r="J90" s="148"/>
      <c r="K90" s="169"/>
      <c r="L90" s="117"/>
      <c r="M90" s="162">
        <v>0.1</v>
      </c>
    </row>
    <row r="91" spans="1:13">
      <c r="A91" s="183" t="s">
        <v>536</v>
      </c>
      <c r="B91" s="184"/>
      <c r="C91" s="148" t="s">
        <v>591</v>
      </c>
      <c r="D91" s="148"/>
      <c r="E91" s="148"/>
      <c r="F91" s="148"/>
      <c r="G91" s="148"/>
      <c r="H91" s="148"/>
      <c r="I91" s="148"/>
      <c r="J91" s="148"/>
      <c r="K91" s="169"/>
      <c r="L91" s="117"/>
      <c r="M91" s="162">
        <v>0.13</v>
      </c>
    </row>
    <row r="92" spans="1:13">
      <c r="A92" s="183" t="s">
        <v>537</v>
      </c>
      <c r="B92" s="184"/>
      <c r="C92" s="148" t="s">
        <v>592</v>
      </c>
      <c r="D92" s="148"/>
      <c r="E92" s="148"/>
      <c r="F92" s="148"/>
      <c r="G92" s="148"/>
      <c r="H92" s="148"/>
      <c r="I92" s="148"/>
      <c r="J92" s="148"/>
      <c r="K92" s="169"/>
      <c r="L92" s="117"/>
      <c r="M92" s="162">
        <v>0.08</v>
      </c>
    </row>
    <row r="93" spans="1:13">
      <c r="A93" s="183" t="s">
        <v>538</v>
      </c>
      <c r="B93" s="184"/>
      <c r="C93" s="148" t="s">
        <v>593</v>
      </c>
      <c r="D93" s="148"/>
      <c r="E93" s="148"/>
      <c r="F93" s="148"/>
      <c r="G93" s="148"/>
      <c r="H93" s="148"/>
      <c r="I93" s="148"/>
      <c r="J93" s="148"/>
      <c r="K93" s="169"/>
      <c r="L93" s="117"/>
      <c r="M93" s="162">
        <v>0.11</v>
      </c>
    </row>
    <row r="94" spans="1:13">
      <c r="A94" s="183" t="s">
        <v>539</v>
      </c>
      <c r="B94" s="184"/>
      <c r="C94" s="148" t="s">
        <v>594</v>
      </c>
      <c r="D94" s="148"/>
      <c r="E94" s="148"/>
      <c r="F94" s="148"/>
      <c r="G94" s="148"/>
      <c r="H94" s="148"/>
      <c r="I94" s="148"/>
      <c r="J94" s="148"/>
      <c r="K94" s="169"/>
      <c r="L94" s="117"/>
      <c r="M94" s="162">
        <v>0.08</v>
      </c>
    </row>
    <row r="95" spans="1:13">
      <c r="A95" s="183" t="s">
        <v>540</v>
      </c>
      <c r="B95" s="184"/>
      <c r="C95" s="148" t="s">
        <v>595</v>
      </c>
      <c r="D95" s="148"/>
      <c r="E95" s="148"/>
      <c r="F95" s="148"/>
      <c r="G95" s="148"/>
      <c r="H95" s="148"/>
      <c r="I95" s="148"/>
      <c r="J95" s="148"/>
      <c r="K95" s="169"/>
      <c r="L95" s="117"/>
      <c r="M95" s="162">
        <v>0.13</v>
      </c>
    </row>
    <row r="96" spans="1:13">
      <c r="A96" s="153" t="s">
        <v>541</v>
      </c>
      <c r="B96" s="166"/>
      <c r="C96" s="153" t="s">
        <v>596</v>
      </c>
      <c r="D96" s="154"/>
      <c r="E96" s="154"/>
      <c r="F96" s="154"/>
      <c r="G96" s="154"/>
      <c r="H96" s="154"/>
      <c r="I96" s="154"/>
      <c r="J96" s="154"/>
      <c r="K96" s="154"/>
      <c r="L96" s="174"/>
      <c r="M96" s="155">
        <v>2.44</v>
      </c>
    </row>
    <row r="99" spans="1:8">
      <c r="H99" t="s">
        <v>597</v>
      </c>
    </row>
    <row r="100" spans="1:8">
      <c r="C100" t="s">
        <v>598</v>
      </c>
    </row>
    <row r="101" spans="1:8">
      <c r="A101" s="153" t="s">
        <v>599</v>
      </c>
      <c r="B101" s="166"/>
      <c r="C101" s="165" t="s">
        <v>600</v>
      </c>
      <c r="D101" s="187"/>
      <c r="E101" s="187"/>
      <c r="F101" s="187"/>
      <c r="G101" s="187"/>
      <c r="H101" s="166"/>
    </row>
    <row r="102" spans="1:8">
      <c r="A102" s="150" t="s">
        <v>563</v>
      </c>
      <c r="B102" s="173"/>
      <c r="C102" s="163" t="s">
        <v>601</v>
      </c>
      <c r="H102" s="151">
        <v>5.78</v>
      </c>
    </row>
    <row r="103" spans="1:8">
      <c r="A103" s="183" t="s">
        <v>551</v>
      </c>
      <c r="B103" s="184"/>
      <c r="C103" s="163" t="s">
        <v>602</v>
      </c>
      <c r="H103" s="162">
        <v>0.49</v>
      </c>
    </row>
    <row r="104" spans="1:8">
      <c r="A104" s="183" t="s">
        <v>531</v>
      </c>
      <c r="B104" s="184"/>
      <c r="C104" s="163" t="s">
        <v>603</v>
      </c>
      <c r="H104" s="162">
        <v>0.39</v>
      </c>
    </row>
    <row r="105" spans="1:8">
      <c r="A105" s="183" t="s">
        <v>532</v>
      </c>
      <c r="B105" s="184"/>
      <c r="C105" s="163" t="s">
        <v>604</v>
      </c>
      <c r="H105" s="188">
        <v>0.39</v>
      </c>
    </row>
    <row r="106" spans="1:8">
      <c r="A106" s="183" t="s">
        <v>533</v>
      </c>
      <c r="B106" s="184"/>
      <c r="C106" s="163" t="s">
        <v>605</v>
      </c>
      <c r="H106" s="162">
        <v>0.28999999999999998</v>
      </c>
    </row>
    <row r="107" spans="1:8">
      <c r="A107" s="183" t="s">
        <v>534</v>
      </c>
      <c r="B107" s="184"/>
      <c r="C107" s="163" t="s">
        <v>606</v>
      </c>
      <c r="H107" s="162">
        <v>0.48</v>
      </c>
    </row>
    <row r="108" spans="1:8">
      <c r="A108" s="183" t="s">
        <v>535</v>
      </c>
      <c r="B108" s="184"/>
      <c r="C108" s="163" t="s">
        <v>607</v>
      </c>
      <c r="H108" s="162">
        <v>0.52</v>
      </c>
    </row>
    <row r="109" spans="1:8">
      <c r="A109" s="183" t="s">
        <v>536</v>
      </c>
      <c r="B109" s="184"/>
      <c r="C109" s="163" t="s">
        <v>608</v>
      </c>
      <c r="H109" s="162">
        <v>0.32</v>
      </c>
    </row>
    <row r="110" spans="1:8">
      <c r="A110" s="183" t="s">
        <v>537</v>
      </c>
      <c r="B110" s="184"/>
      <c r="C110" s="163" t="s">
        <v>609</v>
      </c>
      <c r="H110" s="162">
        <v>0.45</v>
      </c>
    </row>
    <row r="111" spans="1:8">
      <c r="A111" s="183" t="s">
        <v>538</v>
      </c>
      <c r="B111" s="184"/>
      <c r="C111" s="163" t="s">
        <v>610</v>
      </c>
      <c r="H111" s="162">
        <v>0.45</v>
      </c>
    </row>
    <row r="112" spans="1:8">
      <c r="A112" s="183" t="s">
        <v>539</v>
      </c>
      <c r="B112" s="184"/>
      <c r="C112" s="163" t="s">
        <v>611</v>
      </c>
      <c r="H112" s="162">
        <v>0.55000000000000004</v>
      </c>
    </row>
    <row r="113" spans="1:8">
      <c r="A113" s="183" t="s">
        <v>540</v>
      </c>
      <c r="B113" s="184"/>
      <c r="C113" s="163" t="s">
        <v>612</v>
      </c>
      <c r="H113" s="162">
        <v>0.32</v>
      </c>
    </row>
    <row r="114" spans="1:8">
      <c r="A114" s="153" t="s">
        <v>541</v>
      </c>
      <c r="B114" s="166"/>
      <c r="C114" s="168" t="s">
        <v>613</v>
      </c>
      <c r="D114" s="174"/>
      <c r="E114" s="174"/>
      <c r="F114" s="174"/>
      <c r="G114" s="174"/>
      <c r="H114" s="155">
        <v>1</v>
      </c>
    </row>
    <row r="116" spans="1:8">
      <c r="H116" t="s">
        <v>614</v>
      </c>
    </row>
    <row r="117" spans="1:8">
      <c r="B117" t="s">
        <v>615</v>
      </c>
    </row>
    <row r="118" spans="1:8">
      <c r="A118" s="153" t="s">
        <v>599</v>
      </c>
      <c r="B118" s="166"/>
      <c r="C118" s="186" t="s">
        <v>616</v>
      </c>
      <c r="D118" s="187"/>
      <c r="E118" s="187"/>
      <c r="F118" s="187"/>
      <c r="G118" s="187"/>
      <c r="H118" s="166"/>
    </row>
    <row r="119" spans="1:8">
      <c r="A119" s="150" t="s">
        <v>563</v>
      </c>
      <c r="B119" s="173"/>
      <c r="C119" s="163" t="s">
        <v>617</v>
      </c>
      <c r="D119" s="148"/>
      <c r="E119" s="148"/>
      <c r="H119" s="151">
        <v>0.68</v>
      </c>
    </row>
    <row r="120" spans="1:8">
      <c r="A120" s="183" t="s">
        <v>551</v>
      </c>
      <c r="B120" s="184"/>
      <c r="C120" s="163" t="s">
        <v>618</v>
      </c>
      <c r="D120" s="148"/>
      <c r="E120" s="148"/>
      <c r="H120" s="162">
        <v>1.37</v>
      </c>
    </row>
    <row r="121" spans="1:8">
      <c r="A121" s="183" t="s">
        <v>531</v>
      </c>
      <c r="B121" s="184"/>
      <c r="C121" s="163" t="s">
        <v>619</v>
      </c>
      <c r="D121" s="148"/>
      <c r="E121" s="148"/>
      <c r="H121" s="162">
        <v>1.37</v>
      </c>
    </row>
    <row r="122" spans="1:8">
      <c r="A122" s="183" t="s">
        <v>532</v>
      </c>
      <c r="B122" s="184"/>
      <c r="C122" s="163" t="s">
        <v>620</v>
      </c>
      <c r="H122" s="162">
        <v>1.05</v>
      </c>
    </row>
    <row r="123" spans="1:8">
      <c r="A123" s="183" t="s">
        <v>533</v>
      </c>
      <c r="B123" s="184"/>
      <c r="C123" s="163" t="s">
        <v>621</v>
      </c>
      <c r="H123" s="162">
        <v>1.37</v>
      </c>
    </row>
    <row r="124" spans="1:8">
      <c r="A124" s="183" t="s">
        <v>534</v>
      </c>
      <c r="B124" s="184"/>
      <c r="C124" s="163" t="s">
        <v>622</v>
      </c>
      <c r="H124" s="162">
        <v>0.79</v>
      </c>
    </row>
    <row r="125" spans="1:8">
      <c r="A125" s="183" t="s">
        <v>535</v>
      </c>
      <c r="B125" s="184"/>
      <c r="C125" s="163" t="s">
        <v>623</v>
      </c>
      <c r="H125" s="162">
        <v>1.37</v>
      </c>
    </row>
    <row r="126" spans="1:8">
      <c r="A126" s="183" t="s">
        <v>536</v>
      </c>
      <c r="B126" s="184"/>
      <c r="C126" s="163" t="s">
        <v>624</v>
      </c>
      <c r="H126" s="162">
        <v>0.88</v>
      </c>
    </row>
    <row r="127" spans="1:8">
      <c r="A127" s="183" t="s">
        <v>537</v>
      </c>
      <c r="B127" s="184"/>
      <c r="C127" s="163" t="s">
        <v>625</v>
      </c>
      <c r="H127" s="162">
        <v>0.74</v>
      </c>
    </row>
    <row r="128" spans="1:8">
      <c r="A128" s="183" t="s">
        <v>538</v>
      </c>
      <c r="B128" s="184"/>
      <c r="C128" s="163" t="s">
        <v>626</v>
      </c>
      <c r="H128" s="162">
        <v>1.37</v>
      </c>
    </row>
    <row r="129" spans="1:16">
      <c r="A129" s="183" t="s">
        <v>539</v>
      </c>
      <c r="B129" s="184"/>
      <c r="C129" s="163" t="s">
        <v>627</v>
      </c>
      <c r="H129" s="162">
        <v>1.37</v>
      </c>
    </row>
    <row r="130" spans="1:16">
      <c r="A130" s="183" t="s">
        <v>540</v>
      </c>
      <c r="B130" s="184"/>
      <c r="C130" s="163" t="s">
        <v>628</v>
      </c>
      <c r="H130" s="162">
        <v>0.95</v>
      </c>
    </row>
    <row r="131" spans="1:16">
      <c r="A131" s="153" t="s">
        <v>541</v>
      </c>
      <c r="B131" s="166"/>
      <c r="C131" s="168" t="s">
        <v>629</v>
      </c>
      <c r="D131" s="174"/>
      <c r="E131" s="174"/>
      <c r="F131" s="174"/>
      <c r="G131" s="174"/>
      <c r="H131" s="155">
        <v>1</v>
      </c>
    </row>
    <row r="133" spans="1:16">
      <c r="H133" t="s">
        <v>630</v>
      </c>
      <c r="M133" t="s">
        <v>631</v>
      </c>
    </row>
    <row r="134" spans="1:16">
      <c r="C134" t="s">
        <v>632</v>
      </c>
      <c r="L134" t="s">
        <v>633</v>
      </c>
    </row>
    <row r="135" spans="1:16">
      <c r="J135" t="s">
        <v>634</v>
      </c>
    </row>
    <row r="136" spans="1:16">
      <c r="A136" t="s">
        <v>635</v>
      </c>
      <c r="J136" t="s">
        <v>636</v>
      </c>
    </row>
    <row r="137" spans="1:16">
      <c r="A137" t="s">
        <v>637</v>
      </c>
      <c r="J137" t="s">
        <v>638</v>
      </c>
    </row>
    <row r="138" spans="1:16">
      <c r="A138" t="s">
        <v>639</v>
      </c>
      <c r="J138" t="s">
        <v>640</v>
      </c>
    </row>
    <row r="139" spans="1:16">
      <c r="A139" t="s">
        <v>636</v>
      </c>
    </row>
    <row r="140" spans="1:16">
      <c r="A140" t="s">
        <v>641</v>
      </c>
      <c r="J140" s="189" t="s">
        <v>642</v>
      </c>
      <c r="K140" s="190"/>
      <c r="L140" s="189" t="s">
        <v>643</v>
      </c>
      <c r="M140" s="191"/>
      <c r="N140" s="191"/>
      <c r="O140" s="192"/>
      <c r="P140" s="193"/>
    </row>
    <row r="141" spans="1:16">
      <c r="J141" s="189" t="s">
        <v>563</v>
      </c>
      <c r="K141" s="190"/>
      <c r="L141" s="189" t="s">
        <v>644</v>
      </c>
      <c r="M141" s="191"/>
      <c r="N141" s="191"/>
      <c r="O141" s="194"/>
      <c r="P141" s="195"/>
    </row>
    <row r="142" spans="1:16">
      <c r="B142" s="165"/>
      <c r="C142" s="166"/>
      <c r="D142" s="196" t="s">
        <v>645</v>
      </c>
      <c r="E142" s="183"/>
      <c r="J142" s="189" t="s">
        <v>551</v>
      </c>
      <c r="K142" s="190"/>
      <c r="L142" s="189" t="s">
        <v>646</v>
      </c>
      <c r="M142" s="191"/>
      <c r="N142" s="191"/>
      <c r="O142" s="194"/>
      <c r="P142" s="195"/>
    </row>
    <row r="143" spans="1:16">
      <c r="B143" s="153" t="s">
        <v>563</v>
      </c>
      <c r="C143" s="166"/>
      <c r="D143" s="197">
        <v>1</v>
      </c>
      <c r="E143" s="183"/>
      <c r="J143" s="189" t="s">
        <v>531</v>
      </c>
      <c r="K143" s="190"/>
      <c r="L143" s="189" t="s">
        <v>647</v>
      </c>
      <c r="M143" s="191"/>
      <c r="N143" s="191"/>
      <c r="O143" s="194"/>
      <c r="P143" s="195"/>
    </row>
    <row r="144" spans="1:16">
      <c r="B144" s="153" t="s">
        <v>551</v>
      </c>
      <c r="C144" s="166"/>
      <c r="D144" s="197">
        <v>1</v>
      </c>
      <c r="E144" s="183"/>
      <c r="J144" s="189" t="s">
        <v>532</v>
      </c>
      <c r="K144" s="190"/>
      <c r="L144" s="189" t="s">
        <v>648</v>
      </c>
      <c r="M144" s="191"/>
      <c r="N144" s="191"/>
      <c r="O144" s="194"/>
      <c r="P144" s="195"/>
    </row>
    <row r="145" spans="1:16">
      <c r="B145" s="153" t="s">
        <v>531</v>
      </c>
      <c r="C145" s="166"/>
      <c r="D145" s="197">
        <v>1</v>
      </c>
      <c r="E145" s="183"/>
      <c r="J145" s="189" t="s">
        <v>533</v>
      </c>
      <c r="K145" s="190"/>
      <c r="L145" s="189" t="s">
        <v>649</v>
      </c>
      <c r="M145" s="191"/>
      <c r="N145" s="191"/>
      <c r="O145" s="194"/>
      <c r="P145" s="195"/>
    </row>
    <row r="146" spans="1:16">
      <c r="B146" s="153" t="s">
        <v>532</v>
      </c>
      <c r="C146" s="166"/>
      <c r="D146" s="197">
        <v>1</v>
      </c>
      <c r="E146" s="183"/>
      <c r="J146" s="189" t="s">
        <v>534</v>
      </c>
      <c r="K146" s="190"/>
      <c r="L146" s="189" t="s">
        <v>650</v>
      </c>
      <c r="M146" s="191"/>
      <c r="N146" s="191"/>
      <c r="O146" s="194"/>
      <c r="P146" s="195"/>
    </row>
    <row r="147" spans="1:16">
      <c r="B147" s="153" t="s">
        <v>533</v>
      </c>
      <c r="C147" s="166"/>
      <c r="D147" s="197">
        <v>1</v>
      </c>
      <c r="E147" s="183"/>
      <c r="J147" s="189" t="s">
        <v>535</v>
      </c>
      <c r="K147" s="190"/>
      <c r="L147" s="189" t="s">
        <v>651</v>
      </c>
      <c r="M147" s="191"/>
      <c r="N147" s="191"/>
      <c r="O147" s="194"/>
      <c r="P147" s="195"/>
    </row>
    <row r="148" spans="1:16">
      <c r="B148" s="153" t="s">
        <v>534</v>
      </c>
      <c r="C148" s="166"/>
      <c r="D148" s="197">
        <v>1</v>
      </c>
      <c r="E148" s="183"/>
      <c r="J148" s="189" t="s">
        <v>536</v>
      </c>
      <c r="K148" s="190"/>
      <c r="L148" s="189" t="s">
        <v>652</v>
      </c>
      <c r="M148" s="191"/>
      <c r="N148" s="191"/>
      <c r="O148" s="194"/>
      <c r="P148" s="195"/>
    </row>
    <row r="149" spans="1:16">
      <c r="B149" s="153" t="s">
        <v>535</v>
      </c>
      <c r="C149" s="166"/>
      <c r="D149" s="197">
        <v>1</v>
      </c>
      <c r="E149" s="183"/>
      <c r="J149" s="189" t="s">
        <v>537</v>
      </c>
      <c r="K149" s="190"/>
      <c r="L149" s="189" t="s">
        <v>653</v>
      </c>
      <c r="M149" s="191"/>
      <c r="N149" s="191"/>
      <c r="O149" s="194"/>
      <c r="P149" s="195"/>
    </row>
    <row r="150" spans="1:16">
      <c r="B150" s="153" t="s">
        <v>536</v>
      </c>
      <c r="C150" s="166"/>
      <c r="D150" s="197">
        <v>1</v>
      </c>
      <c r="E150" s="183"/>
      <c r="J150" s="189" t="s">
        <v>538</v>
      </c>
      <c r="K150" s="190"/>
      <c r="L150" s="189" t="s">
        <v>654</v>
      </c>
      <c r="M150" s="191"/>
      <c r="N150" s="191"/>
      <c r="O150" s="194"/>
      <c r="P150" s="195"/>
    </row>
    <row r="151" spans="1:16">
      <c r="B151" s="153" t="s">
        <v>537</v>
      </c>
      <c r="C151" s="166"/>
      <c r="D151" s="197">
        <v>1</v>
      </c>
      <c r="E151" s="183"/>
      <c r="J151" s="189" t="s">
        <v>539</v>
      </c>
      <c r="K151" s="190"/>
      <c r="L151" s="189" t="s">
        <v>655</v>
      </c>
      <c r="M151" s="191"/>
      <c r="N151" s="191"/>
      <c r="O151" s="194"/>
      <c r="P151" s="195"/>
    </row>
    <row r="152" spans="1:16">
      <c r="B152" s="153" t="s">
        <v>538</v>
      </c>
      <c r="C152" s="166"/>
      <c r="D152" s="197">
        <v>1</v>
      </c>
      <c r="E152" s="183"/>
      <c r="J152" s="189" t="s">
        <v>540</v>
      </c>
      <c r="K152" s="190"/>
      <c r="L152" s="189" t="s">
        <v>656</v>
      </c>
      <c r="M152" s="191"/>
      <c r="N152" s="191"/>
      <c r="O152" s="194"/>
      <c r="P152" s="195"/>
    </row>
    <row r="153" spans="1:16">
      <c r="B153" s="153" t="s">
        <v>539</v>
      </c>
      <c r="C153" s="166"/>
      <c r="D153" s="197">
        <v>1</v>
      </c>
      <c r="E153" s="183"/>
      <c r="J153" s="189" t="s">
        <v>541</v>
      </c>
      <c r="K153" s="190" t="s">
        <v>657</v>
      </c>
      <c r="L153" s="189" t="s">
        <v>658</v>
      </c>
      <c r="M153" s="191"/>
      <c r="N153" s="191"/>
      <c r="O153" s="194"/>
      <c r="P153" s="195"/>
    </row>
    <row r="154" spans="1:16">
      <c r="B154" s="153" t="s">
        <v>540</v>
      </c>
      <c r="C154" s="166"/>
      <c r="D154" s="197">
        <v>1</v>
      </c>
      <c r="E154" s="183"/>
    </row>
    <row r="155" spans="1:16">
      <c r="B155" s="153" t="s">
        <v>541</v>
      </c>
      <c r="C155" s="166"/>
      <c r="D155" s="197">
        <v>1</v>
      </c>
      <c r="E155" s="183"/>
    </row>
    <row r="157" spans="1:16">
      <c r="K157" s="242" t="s">
        <v>659</v>
      </c>
      <c r="L157" s="242"/>
    </row>
    <row r="158" spans="1:16">
      <c r="A158" s="243" t="s">
        <v>660</v>
      </c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</row>
    <row r="160" spans="1:16">
      <c r="C160" t="s">
        <v>661</v>
      </c>
    </row>
    <row r="162" spans="1:15">
      <c r="C162" t="s">
        <v>662</v>
      </c>
    </row>
    <row r="163" spans="1:15">
      <c r="C163" t="s">
        <v>663</v>
      </c>
    </row>
    <row r="164" spans="1:15">
      <c r="C164" t="s">
        <v>664</v>
      </c>
    </row>
    <row r="165" spans="1:15">
      <c r="A165" s="165"/>
      <c r="B165" s="174"/>
      <c r="C165" s="153"/>
      <c r="D165" s="154"/>
      <c r="E165" s="198" t="s">
        <v>665</v>
      </c>
      <c r="F165" s="154"/>
      <c r="G165" s="154"/>
      <c r="H165" s="154"/>
      <c r="I165" s="154"/>
      <c r="J165" s="154" t="s">
        <v>666</v>
      </c>
      <c r="K165" s="155"/>
      <c r="L165" s="114" t="s">
        <v>667</v>
      </c>
    </row>
    <row r="166" spans="1:15">
      <c r="A166" s="165"/>
      <c r="B166" s="166"/>
      <c r="C166" s="199" t="s">
        <v>668</v>
      </c>
      <c r="D166" s="197" t="s">
        <v>669</v>
      </c>
      <c r="E166" s="158"/>
      <c r="F166" s="199" t="s">
        <v>645</v>
      </c>
      <c r="G166" s="199" t="s">
        <v>670</v>
      </c>
      <c r="H166" s="197"/>
      <c r="I166" s="200" t="s">
        <v>671</v>
      </c>
      <c r="J166" s="158" t="s">
        <v>672</v>
      </c>
      <c r="K166" s="197"/>
      <c r="L166" s="176"/>
    </row>
    <row r="167" spans="1:15">
      <c r="A167" s="153" t="s">
        <v>563</v>
      </c>
      <c r="B167" s="155"/>
      <c r="C167" s="197">
        <v>0.87</v>
      </c>
      <c r="D167" s="197">
        <v>0.8</v>
      </c>
      <c r="E167" s="158">
        <v>0.7</v>
      </c>
      <c r="F167" s="200">
        <v>1</v>
      </c>
      <c r="G167" s="200">
        <v>0.1</v>
      </c>
      <c r="H167" s="197">
        <v>0.1</v>
      </c>
      <c r="I167" s="158">
        <v>0.68</v>
      </c>
      <c r="J167" s="158">
        <v>0.1</v>
      </c>
      <c r="K167" s="197">
        <v>7.0000000000000007E-2</v>
      </c>
      <c r="L167" s="167">
        <v>0.87</v>
      </c>
    </row>
    <row r="168" spans="1:15">
      <c r="A168" s="153" t="s">
        <v>551</v>
      </c>
      <c r="B168" s="201"/>
      <c r="C168" s="197">
        <v>1.1200000000000001</v>
      </c>
      <c r="D168" s="197">
        <v>0.8</v>
      </c>
      <c r="E168" s="158">
        <v>0.9</v>
      </c>
      <c r="F168" s="200">
        <v>1</v>
      </c>
      <c r="G168" s="200">
        <v>0.1</v>
      </c>
      <c r="H168" s="197">
        <v>0.1</v>
      </c>
      <c r="I168" s="158">
        <v>1.37</v>
      </c>
      <c r="J168" s="158">
        <v>0.1</v>
      </c>
      <c r="K168" s="197">
        <v>0.14000000000000001</v>
      </c>
      <c r="L168" s="167">
        <v>1.1399999999999999</v>
      </c>
      <c r="N168" s="117"/>
      <c r="O168" s="202"/>
    </row>
    <row r="169" spans="1:15">
      <c r="A169" s="153" t="s">
        <v>531</v>
      </c>
      <c r="B169" s="201"/>
      <c r="C169" s="197">
        <v>1.19</v>
      </c>
      <c r="D169" s="197">
        <v>0.8</v>
      </c>
      <c r="E169" s="158">
        <v>0.95</v>
      </c>
      <c r="F169" s="200">
        <v>1</v>
      </c>
      <c r="G169" s="200">
        <v>0.1</v>
      </c>
      <c r="H169" s="197">
        <v>0.1</v>
      </c>
      <c r="I169" s="158">
        <v>1.37</v>
      </c>
      <c r="J169" s="158">
        <v>0.1</v>
      </c>
      <c r="K169" s="197">
        <v>0.14000000000000001</v>
      </c>
      <c r="L169" s="167">
        <v>1.19</v>
      </c>
      <c r="N169" s="169"/>
      <c r="O169" s="117"/>
    </row>
    <row r="170" spans="1:15">
      <c r="A170" s="153" t="s">
        <v>532</v>
      </c>
      <c r="B170" s="201"/>
      <c r="C170" s="197">
        <v>0.93</v>
      </c>
      <c r="D170" s="197">
        <v>0.8</v>
      </c>
      <c r="E170" s="158">
        <v>0.74</v>
      </c>
      <c r="F170" s="200">
        <v>1</v>
      </c>
      <c r="G170" s="200">
        <v>0.1</v>
      </c>
      <c r="H170" s="197">
        <v>0.1</v>
      </c>
      <c r="I170" s="158">
        <v>1.05</v>
      </c>
      <c r="J170" s="158">
        <v>0.1</v>
      </c>
      <c r="K170" s="197">
        <v>0.11</v>
      </c>
      <c r="L170" s="167">
        <v>0.95</v>
      </c>
      <c r="N170" s="169"/>
      <c r="O170" s="202"/>
    </row>
    <row r="171" spans="1:15">
      <c r="A171" s="153" t="s">
        <v>533</v>
      </c>
      <c r="B171" s="201"/>
      <c r="C171" s="197">
        <v>1.24</v>
      </c>
      <c r="D171" s="197">
        <v>0.8</v>
      </c>
      <c r="E171" s="158">
        <v>0.99</v>
      </c>
      <c r="F171" s="200">
        <v>1</v>
      </c>
      <c r="G171" s="200">
        <v>0.1</v>
      </c>
      <c r="H171" s="197">
        <v>0.1</v>
      </c>
      <c r="I171" s="158">
        <v>1.37</v>
      </c>
      <c r="J171" s="158">
        <v>0.1</v>
      </c>
      <c r="K171" s="197">
        <v>0.14000000000000001</v>
      </c>
      <c r="L171" s="167">
        <v>1.23</v>
      </c>
      <c r="N171" s="169"/>
      <c r="O171" s="202"/>
    </row>
    <row r="172" spans="1:15">
      <c r="A172" s="153" t="s">
        <v>534</v>
      </c>
      <c r="B172" s="201"/>
      <c r="C172" s="197">
        <v>1.08</v>
      </c>
      <c r="D172" s="197">
        <v>0.8</v>
      </c>
      <c r="E172" s="158">
        <v>0.86</v>
      </c>
      <c r="F172" s="200">
        <v>1</v>
      </c>
      <c r="G172" s="200">
        <v>0.1</v>
      </c>
      <c r="H172" s="197">
        <v>0.1</v>
      </c>
      <c r="I172" s="158">
        <v>0.79</v>
      </c>
      <c r="J172" s="158">
        <v>0.1</v>
      </c>
      <c r="K172" s="197">
        <v>0.08</v>
      </c>
      <c r="L172" s="167">
        <v>1.04</v>
      </c>
      <c r="N172" s="169"/>
      <c r="O172" s="202"/>
    </row>
    <row r="173" spans="1:15">
      <c r="A173" s="153" t="s">
        <v>535</v>
      </c>
      <c r="B173" s="201"/>
      <c r="C173" s="197">
        <v>1.1100000000000001</v>
      </c>
      <c r="D173" s="197">
        <v>0.8</v>
      </c>
      <c r="E173" s="158">
        <v>0.89</v>
      </c>
      <c r="F173" s="200">
        <v>1</v>
      </c>
      <c r="G173" s="200">
        <v>0.1</v>
      </c>
      <c r="H173" s="197">
        <v>0.1</v>
      </c>
      <c r="I173" s="158">
        <v>1.37</v>
      </c>
      <c r="J173" s="158">
        <v>0.1</v>
      </c>
      <c r="K173" s="197">
        <v>0.14000000000000001</v>
      </c>
      <c r="L173" s="167">
        <v>1.1299999999999999</v>
      </c>
      <c r="N173" s="169"/>
      <c r="O173" s="202"/>
    </row>
    <row r="174" spans="1:15">
      <c r="A174" s="153" t="s">
        <v>536</v>
      </c>
      <c r="B174" s="201"/>
      <c r="C174" s="197">
        <v>1</v>
      </c>
      <c r="D174" s="197">
        <v>0.8</v>
      </c>
      <c r="E174" s="158">
        <v>0.8</v>
      </c>
      <c r="F174" s="200">
        <v>1</v>
      </c>
      <c r="G174" s="200">
        <v>0.1</v>
      </c>
      <c r="H174" s="197">
        <v>0.1</v>
      </c>
      <c r="I174" s="158">
        <v>0.88</v>
      </c>
      <c r="J174" s="158">
        <v>0.1</v>
      </c>
      <c r="K174" s="197">
        <v>0.09</v>
      </c>
      <c r="L174" s="167">
        <v>0.99</v>
      </c>
      <c r="N174" s="169"/>
      <c r="O174" s="202"/>
    </row>
    <row r="175" spans="1:15">
      <c r="A175" s="153" t="s">
        <v>537</v>
      </c>
      <c r="B175" s="201"/>
      <c r="C175" s="197">
        <v>1.08</v>
      </c>
      <c r="D175" s="197">
        <v>0.8</v>
      </c>
      <c r="E175" s="158">
        <v>0.86</v>
      </c>
      <c r="F175" s="200">
        <v>1</v>
      </c>
      <c r="G175" s="200">
        <v>0.1</v>
      </c>
      <c r="H175" s="197">
        <v>0.1</v>
      </c>
      <c r="I175" s="158">
        <v>0.74</v>
      </c>
      <c r="J175" s="158">
        <v>0.1</v>
      </c>
      <c r="K175" s="197">
        <v>7.0000000000000007E-2</v>
      </c>
      <c r="L175" s="167">
        <v>1.03</v>
      </c>
      <c r="N175" s="169"/>
      <c r="O175" s="202"/>
    </row>
    <row r="176" spans="1:15">
      <c r="A176" s="153" t="s">
        <v>538</v>
      </c>
      <c r="B176" s="201"/>
      <c r="C176" s="197">
        <v>1.02</v>
      </c>
      <c r="D176" s="197">
        <v>0.8</v>
      </c>
      <c r="E176" s="158">
        <v>0.82</v>
      </c>
      <c r="F176" s="200">
        <v>1</v>
      </c>
      <c r="G176" s="200">
        <v>0.1</v>
      </c>
      <c r="H176" s="197">
        <v>0.1</v>
      </c>
      <c r="I176" s="158">
        <v>1.37</v>
      </c>
      <c r="J176" s="158">
        <v>0.1</v>
      </c>
      <c r="K176" s="197">
        <v>0.14000000000000001</v>
      </c>
      <c r="L176" s="167">
        <v>1.06</v>
      </c>
      <c r="N176" s="169"/>
      <c r="O176" s="202"/>
    </row>
    <row r="177" spans="1:15">
      <c r="A177" s="153" t="s">
        <v>539</v>
      </c>
      <c r="B177" s="201"/>
      <c r="C177" s="197">
        <v>1.18</v>
      </c>
      <c r="D177" s="197">
        <v>0.8</v>
      </c>
      <c r="E177" s="158">
        <v>0.94</v>
      </c>
      <c r="F177" s="200">
        <v>1</v>
      </c>
      <c r="G177" s="200">
        <v>0.1</v>
      </c>
      <c r="H177" s="197">
        <v>0.1</v>
      </c>
      <c r="I177" s="158">
        <v>1.37</v>
      </c>
      <c r="J177" s="158">
        <v>0.1</v>
      </c>
      <c r="K177" s="197">
        <v>0.14000000000000001</v>
      </c>
      <c r="L177" s="167">
        <v>1.18</v>
      </c>
      <c r="N177" s="169"/>
      <c r="O177" s="202"/>
    </row>
    <row r="178" spans="1:15">
      <c r="A178" s="153" t="s">
        <v>540</v>
      </c>
      <c r="B178" s="201"/>
      <c r="C178" s="197">
        <v>0.93</v>
      </c>
      <c r="D178" s="197">
        <v>0.8</v>
      </c>
      <c r="E178" s="158">
        <v>0.74</v>
      </c>
      <c r="F178" s="200">
        <v>1</v>
      </c>
      <c r="G178" s="200">
        <v>0.1</v>
      </c>
      <c r="H178" s="197">
        <v>0.1</v>
      </c>
      <c r="I178" s="158">
        <v>0.95</v>
      </c>
      <c r="J178" s="158">
        <v>0.1</v>
      </c>
      <c r="K178" s="197">
        <v>0.1</v>
      </c>
      <c r="L178" s="167">
        <v>0.94</v>
      </c>
      <c r="N178" s="169"/>
      <c r="O178" s="202"/>
    </row>
    <row r="179" spans="1:15">
      <c r="A179" s="153" t="s">
        <v>541</v>
      </c>
      <c r="B179" s="201"/>
      <c r="C179" s="197">
        <v>0.82</v>
      </c>
      <c r="D179" s="197">
        <v>0.8</v>
      </c>
      <c r="E179" s="158">
        <v>0.65</v>
      </c>
      <c r="F179" s="200">
        <v>1</v>
      </c>
      <c r="G179" s="200">
        <v>0.1</v>
      </c>
      <c r="H179" s="197">
        <v>0.1</v>
      </c>
      <c r="I179" s="158">
        <v>1</v>
      </c>
      <c r="J179" s="158">
        <v>0.1</v>
      </c>
      <c r="K179" s="197">
        <v>0.1</v>
      </c>
      <c r="L179" s="167">
        <v>0.85</v>
      </c>
      <c r="N179" s="169"/>
      <c r="O179" s="202"/>
    </row>
    <row r="180" spans="1:15">
      <c r="N180" s="169"/>
      <c r="O180" s="117"/>
    </row>
    <row r="181" spans="1:15">
      <c r="C181" t="s">
        <v>673</v>
      </c>
      <c r="M181" t="s">
        <v>674</v>
      </c>
      <c r="O181" s="117"/>
    </row>
    <row r="182" spans="1:15">
      <c r="A182" t="s">
        <v>675</v>
      </c>
      <c r="D182" t="s">
        <v>676</v>
      </c>
      <c r="H182" t="s">
        <v>677</v>
      </c>
      <c r="O182" s="117"/>
    </row>
    <row r="183" spans="1:15">
      <c r="A183" s="165"/>
      <c r="B183" s="166"/>
      <c r="C183" s="203" t="s">
        <v>678</v>
      </c>
      <c r="D183" s="95"/>
      <c r="E183" s="117"/>
      <c r="H183" s="204" t="s">
        <v>557</v>
      </c>
      <c r="I183" s="205"/>
      <c r="J183" s="206"/>
      <c r="K183" s="206"/>
      <c r="L183" s="206"/>
      <c r="M183" s="205"/>
      <c r="O183" s="117"/>
    </row>
    <row r="184" spans="1:15">
      <c r="A184" s="153" t="s">
        <v>563</v>
      </c>
      <c r="B184" s="166"/>
      <c r="C184" s="197">
        <v>1</v>
      </c>
      <c r="D184" s="183"/>
      <c r="E184" s="169"/>
      <c r="H184" s="189" t="s">
        <v>563</v>
      </c>
      <c r="I184" s="190"/>
      <c r="J184" s="191" t="s">
        <v>679</v>
      </c>
      <c r="K184" s="191"/>
      <c r="L184" s="191"/>
      <c r="M184" s="207"/>
      <c r="O184" s="117"/>
    </row>
    <row r="185" spans="1:15">
      <c r="A185" s="153" t="s">
        <v>551</v>
      </c>
      <c r="B185" s="166"/>
      <c r="C185" s="197">
        <v>1</v>
      </c>
      <c r="D185" s="183"/>
      <c r="E185" s="169"/>
      <c r="H185" s="194" t="s">
        <v>551</v>
      </c>
      <c r="I185" s="208"/>
      <c r="J185" s="209" t="s">
        <v>680</v>
      </c>
      <c r="K185" s="209"/>
      <c r="L185" s="209"/>
      <c r="M185" s="210"/>
      <c r="O185" s="209"/>
    </row>
    <row r="186" spans="1:15">
      <c r="A186" s="153" t="s">
        <v>531</v>
      </c>
      <c r="B186" s="166"/>
      <c r="C186" s="197">
        <v>1</v>
      </c>
      <c r="D186" s="95"/>
      <c r="E186" s="117"/>
      <c r="H186" s="189" t="s">
        <v>531</v>
      </c>
      <c r="I186" s="190"/>
      <c r="J186" s="191" t="s">
        <v>681</v>
      </c>
      <c r="K186" s="191"/>
      <c r="L186" s="191"/>
      <c r="M186" s="207"/>
      <c r="O186" s="195"/>
    </row>
    <row r="187" spans="1:15">
      <c r="A187" s="153" t="s">
        <v>532</v>
      </c>
      <c r="B187" s="166"/>
      <c r="C187" s="197">
        <v>1</v>
      </c>
      <c r="D187" s="95"/>
      <c r="E187" s="117"/>
      <c r="H187" s="189" t="s">
        <v>532</v>
      </c>
      <c r="I187" s="190"/>
      <c r="J187" s="191" t="s">
        <v>682</v>
      </c>
      <c r="K187" s="191"/>
      <c r="L187" s="191"/>
      <c r="M187" s="207"/>
      <c r="O187" s="195"/>
    </row>
    <row r="188" spans="1:15">
      <c r="A188" s="153" t="s">
        <v>533</v>
      </c>
      <c r="B188" s="166"/>
      <c r="C188" s="197">
        <v>1</v>
      </c>
      <c r="D188" s="95"/>
      <c r="E188" s="117"/>
      <c r="H188" s="211" t="s">
        <v>533</v>
      </c>
      <c r="I188" s="212"/>
      <c r="J188" s="213" t="s">
        <v>683</v>
      </c>
      <c r="K188" s="213"/>
      <c r="L188" s="213"/>
      <c r="M188" s="214"/>
      <c r="O188" s="195"/>
    </row>
    <row r="189" spans="1:15">
      <c r="A189" s="153" t="s">
        <v>534</v>
      </c>
      <c r="B189" s="166"/>
      <c r="C189" s="197">
        <v>1</v>
      </c>
      <c r="D189" s="95"/>
      <c r="E189" s="117"/>
      <c r="H189" s="211" t="s">
        <v>534</v>
      </c>
      <c r="I189" s="212"/>
      <c r="J189" s="213" t="s">
        <v>684</v>
      </c>
      <c r="K189" s="213"/>
      <c r="L189" s="213"/>
      <c r="M189" s="214"/>
      <c r="O189" s="195"/>
    </row>
    <row r="190" spans="1:15">
      <c r="A190" s="153" t="s">
        <v>535</v>
      </c>
      <c r="B190" s="166"/>
      <c r="C190" s="197">
        <v>1</v>
      </c>
      <c r="D190" s="95"/>
      <c r="E190" s="117"/>
      <c r="H190" s="211" t="s">
        <v>535</v>
      </c>
      <c r="I190" s="212"/>
      <c r="J190" s="213" t="s">
        <v>685</v>
      </c>
      <c r="K190" s="213"/>
      <c r="L190" s="213"/>
      <c r="M190" s="214"/>
      <c r="O190" s="195"/>
    </row>
    <row r="191" spans="1:15">
      <c r="A191" s="153" t="s">
        <v>536</v>
      </c>
      <c r="B191" s="166"/>
      <c r="C191" s="197">
        <v>1</v>
      </c>
      <c r="D191" s="95"/>
      <c r="E191" s="117"/>
      <c r="H191" s="211" t="s">
        <v>536</v>
      </c>
      <c r="I191" s="212"/>
      <c r="J191" s="213" t="s">
        <v>686</v>
      </c>
      <c r="K191" s="213"/>
      <c r="L191" s="213"/>
      <c r="M191" s="214"/>
      <c r="O191" s="195"/>
    </row>
    <row r="192" spans="1:15">
      <c r="A192" s="153" t="s">
        <v>537</v>
      </c>
      <c r="B192" s="166"/>
      <c r="C192" s="197">
        <v>1</v>
      </c>
      <c r="D192" s="95"/>
      <c r="E192" s="117"/>
      <c r="H192" s="211" t="s">
        <v>537</v>
      </c>
      <c r="I192" s="212"/>
      <c r="J192" s="213" t="s">
        <v>687</v>
      </c>
      <c r="K192" s="213"/>
      <c r="L192" s="213"/>
      <c r="M192" s="214"/>
      <c r="O192" s="195"/>
    </row>
    <row r="193" spans="1:15">
      <c r="A193" s="153" t="s">
        <v>538</v>
      </c>
      <c r="B193" s="166"/>
      <c r="C193" s="197">
        <v>1</v>
      </c>
      <c r="D193" s="95"/>
      <c r="E193" s="117"/>
      <c r="H193" s="211" t="s">
        <v>538</v>
      </c>
      <c r="I193" s="212"/>
      <c r="J193" s="213" t="s">
        <v>687</v>
      </c>
      <c r="K193" s="213"/>
      <c r="L193" s="213"/>
      <c r="M193" s="214"/>
      <c r="O193" s="195"/>
    </row>
    <row r="194" spans="1:15">
      <c r="A194" s="153" t="s">
        <v>539</v>
      </c>
      <c r="B194" s="166"/>
      <c r="C194" s="197">
        <v>1</v>
      </c>
      <c r="D194" s="95"/>
      <c r="E194" s="117"/>
      <c r="H194" s="211" t="s">
        <v>539</v>
      </c>
      <c r="I194" s="212"/>
      <c r="J194" s="213" t="s">
        <v>688</v>
      </c>
      <c r="K194" s="213"/>
      <c r="L194" s="213"/>
      <c r="M194" s="214"/>
      <c r="O194" s="195"/>
    </row>
    <row r="195" spans="1:15">
      <c r="A195" s="153" t="s">
        <v>540</v>
      </c>
      <c r="B195" s="166"/>
      <c r="C195" s="197">
        <v>1</v>
      </c>
      <c r="D195" s="95"/>
      <c r="E195" s="117"/>
      <c r="H195" s="211" t="s">
        <v>540</v>
      </c>
      <c r="I195" s="212"/>
      <c r="J195" s="213" t="s">
        <v>689</v>
      </c>
      <c r="K195" s="213"/>
      <c r="L195" s="213"/>
      <c r="M195" s="214"/>
      <c r="O195" s="195"/>
    </row>
    <row r="196" spans="1:15">
      <c r="A196" s="153" t="s">
        <v>541</v>
      </c>
      <c r="B196" s="166"/>
      <c r="C196" s="197">
        <v>1</v>
      </c>
      <c r="D196" s="95"/>
      <c r="E196" s="117"/>
      <c r="H196" s="211" t="s">
        <v>541</v>
      </c>
      <c r="I196" s="212"/>
      <c r="J196" s="213" t="s">
        <v>690</v>
      </c>
      <c r="K196" s="213"/>
      <c r="L196" s="213"/>
      <c r="M196" s="214"/>
      <c r="O196" s="195"/>
    </row>
    <row r="197" spans="1:15">
      <c r="O197" s="195"/>
    </row>
    <row r="198" spans="1:15">
      <c r="O198" s="195"/>
    </row>
    <row r="199" spans="1:15">
      <c r="C199" t="s">
        <v>691</v>
      </c>
      <c r="M199" t="s">
        <v>692</v>
      </c>
    </row>
    <row r="200" spans="1:15">
      <c r="A200" s="163" t="s">
        <v>693</v>
      </c>
      <c r="D200" t="s">
        <v>694</v>
      </c>
      <c r="H200" s="193" t="s">
        <v>695</v>
      </c>
    </row>
    <row r="201" spans="1:15">
      <c r="A201" s="204" t="s">
        <v>557</v>
      </c>
      <c r="B201" s="207"/>
      <c r="C201" s="203" t="s">
        <v>696</v>
      </c>
      <c r="D201" s="215"/>
      <c r="H201" s="204" t="s">
        <v>557</v>
      </c>
      <c r="I201" s="154" t="s">
        <v>697</v>
      </c>
      <c r="J201" s="154"/>
      <c r="K201" s="154"/>
      <c r="L201" s="154"/>
      <c r="M201" s="154" t="s">
        <v>698</v>
      </c>
      <c r="N201" s="154"/>
      <c r="O201" s="166"/>
    </row>
    <row r="202" spans="1:15">
      <c r="A202" s="189" t="s">
        <v>563</v>
      </c>
      <c r="B202" s="190"/>
      <c r="C202" s="197">
        <v>1</v>
      </c>
      <c r="D202" s="183"/>
      <c r="H202" s="216" t="s">
        <v>563</v>
      </c>
      <c r="I202" s="217"/>
      <c r="J202" s="149">
        <v>1</v>
      </c>
      <c r="K202" s="179"/>
      <c r="L202" s="179"/>
      <c r="M202" s="179"/>
      <c r="N202" s="179"/>
      <c r="O202" s="171"/>
    </row>
    <row r="203" spans="1:15">
      <c r="A203" s="189" t="s">
        <v>551</v>
      </c>
      <c r="B203" s="190"/>
      <c r="C203" s="197">
        <v>1</v>
      </c>
      <c r="D203" s="183"/>
      <c r="H203" s="197" t="s">
        <v>551</v>
      </c>
      <c r="I203" s="198"/>
      <c r="J203" s="174">
        <v>1</v>
      </c>
      <c r="K203" s="174"/>
      <c r="L203" s="174"/>
      <c r="M203" s="174"/>
      <c r="N203" s="174"/>
      <c r="O203" s="184"/>
    </row>
    <row r="204" spans="1:15">
      <c r="A204" s="189" t="s">
        <v>531</v>
      </c>
      <c r="B204" s="190"/>
      <c r="C204" s="197">
        <v>1</v>
      </c>
      <c r="D204" s="183"/>
      <c r="H204" s="197" t="s">
        <v>531</v>
      </c>
      <c r="I204" s="198"/>
      <c r="J204" s="174">
        <v>1</v>
      </c>
      <c r="K204" s="117"/>
      <c r="L204" s="117"/>
      <c r="M204" s="117"/>
      <c r="N204" s="117"/>
      <c r="O204" s="166"/>
    </row>
    <row r="205" spans="1:15">
      <c r="A205" s="189" t="s">
        <v>532</v>
      </c>
      <c r="B205" s="190"/>
      <c r="C205" s="197">
        <v>1</v>
      </c>
      <c r="D205" s="183"/>
      <c r="H205" s="197" t="s">
        <v>532</v>
      </c>
      <c r="I205" s="198"/>
      <c r="J205" s="174">
        <v>1</v>
      </c>
      <c r="K205" s="174"/>
      <c r="L205" s="174"/>
      <c r="M205" s="174"/>
      <c r="N205" s="174"/>
      <c r="O205" s="184"/>
    </row>
    <row r="206" spans="1:15">
      <c r="A206" s="189" t="s">
        <v>533</v>
      </c>
      <c r="B206" s="190"/>
      <c r="C206" s="197">
        <v>1</v>
      </c>
      <c r="D206" s="183"/>
      <c r="H206" s="197" t="s">
        <v>533</v>
      </c>
      <c r="I206" s="198"/>
      <c r="J206" s="174">
        <v>1</v>
      </c>
      <c r="K206" s="117"/>
      <c r="L206" s="117"/>
      <c r="M206" s="117"/>
      <c r="N206" s="117"/>
      <c r="O206" s="166"/>
    </row>
    <row r="207" spans="1:15">
      <c r="A207" s="189" t="s">
        <v>534</v>
      </c>
      <c r="B207" s="190"/>
      <c r="C207" s="197">
        <v>1</v>
      </c>
      <c r="D207" s="183"/>
      <c r="H207" s="197" t="s">
        <v>534</v>
      </c>
      <c r="I207" s="198"/>
      <c r="J207" s="174">
        <v>1</v>
      </c>
      <c r="K207" s="174"/>
      <c r="L207" s="174"/>
      <c r="M207" s="174"/>
      <c r="N207" s="174"/>
      <c r="O207" s="184"/>
    </row>
    <row r="208" spans="1:15">
      <c r="A208" s="189" t="s">
        <v>535</v>
      </c>
      <c r="B208" s="190"/>
      <c r="C208" s="197">
        <v>1</v>
      </c>
      <c r="D208" s="183"/>
      <c r="H208" s="197" t="s">
        <v>535</v>
      </c>
      <c r="I208" s="198"/>
      <c r="J208" s="174">
        <v>1</v>
      </c>
      <c r="K208" s="117"/>
      <c r="L208" s="117"/>
      <c r="M208" s="117"/>
      <c r="N208" s="117"/>
      <c r="O208" s="166"/>
    </row>
    <row r="209" spans="1:18">
      <c r="A209" s="189" t="s">
        <v>536</v>
      </c>
      <c r="B209" s="190"/>
      <c r="C209" s="197">
        <v>1</v>
      </c>
      <c r="D209" s="183"/>
      <c r="H209" s="197" t="s">
        <v>536</v>
      </c>
      <c r="I209" s="198"/>
      <c r="J209" s="174">
        <v>1</v>
      </c>
      <c r="K209" s="174"/>
      <c r="L209" s="174"/>
      <c r="M209" s="174"/>
      <c r="N209" s="174"/>
      <c r="O209" s="184"/>
    </row>
    <row r="210" spans="1:18">
      <c r="A210" s="189" t="s">
        <v>537</v>
      </c>
      <c r="B210" s="190"/>
      <c r="C210" s="197">
        <v>1</v>
      </c>
      <c r="D210" s="183"/>
      <c r="H210" s="197" t="s">
        <v>537</v>
      </c>
      <c r="I210" s="198"/>
      <c r="J210" s="174">
        <v>1</v>
      </c>
      <c r="K210" s="117"/>
      <c r="L210" s="117"/>
      <c r="M210" s="117"/>
      <c r="N210" s="117"/>
      <c r="O210" s="166"/>
    </row>
    <row r="211" spans="1:18">
      <c r="A211" s="189" t="s">
        <v>538</v>
      </c>
      <c r="B211" s="190"/>
      <c r="C211" s="197">
        <v>1</v>
      </c>
      <c r="D211" s="183"/>
      <c r="H211" s="197" t="s">
        <v>538</v>
      </c>
      <c r="I211" s="198"/>
      <c r="J211" s="174">
        <v>1</v>
      </c>
      <c r="K211" s="174"/>
      <c r="L211" s="174"/>
      <c r="M211" s="174"/>
      <c r="N211" s="174"/>
      <c r="O211" s="184"/>
    </row>
    <row r="212" spans="1:18">
      <c r="A212" s="189" t="s">
        <v>699</v>
      </c>
      <c r="B212" s="190"/>
      <c r="C212" s="197">
        <v>1</v>
      </c>
      <c r="D212" s="183"/>
      <c r="H212" s="197" t="s">
        <v>539</v>
      </c>
      <c r="I212" s="198"/>
      <c r="J212" s="174">
        <v>1</v>
      </c>
      <c r="K212" s="174"/>
      <c r="L212" s="174"/>
      <c r="M212" s="174"/>
      <c r="N212" s="174"/>
      <c r="O212" s="166"/>
    </row>
    <row r="213" spans="1:18">
      <c r="A213" s="189" t="s">
        <v>540</v>
      </c>
      <c r="B213" s="190"/>
      <c r="C213" s="197">
        <v>1</v>
      </c>
      <c r="D213" s="183"/>
      <c r="H213" s="197" t="s">
        <v>540</v>
      </c>
      <c r="I213" s="198"/>
      <c r="J213" s="174">
        <v>1</v>
      </c>
      <c r="K213" s="179"/>
      <c r="L213" s="179"/>
      <c r="M213" s="179"/>
      <c r="N213" s="179"/>
      <c r="O213" s="171"/>
    </row>
    <row r="214" spans="1:18">
      <c r="A214" s="189" t="s">
        <v>541</v>
      </c>
      <c r="B214" s="190"/>
      <c r="C214" s="197">
        <v>1</v>
      </c>
      <c r="D214" s="183"/>
      <c r="H214" s="197" t="s">
        <v>541</v>
      </c>
      <c r="I214" s="198"/>
      <c r="J214" s="174">
        <v>1</v>
      </c>
      <c r="K214" s="174"/>
      <c r="L214" s="174"/>
      <c r="M214" s="174"/>
      <c r="N214" s="174"/>
      <c r="O214" s="166"/>
    </row>
    <row r="217" spans="1:18">
      <c r="G217" t="s">
        <v>700</v>
      </c>
    </row>
    <row r="218" spans="1:18">
      <c r="A218" t="s">
        <v>701</v>
      </c>
    </row>
    <row r="219" spans="1:18">
      <c r="A219" s="163" t="s">
        <v>702</v>
      </c>
      <c r="K219" s="163"/>
    </row>
    <row r="220" spans="1:18">
      <c r="A220" s="153" t="s">
        <v>642</v>
      </c>
      <c r="B220" s="155"/>
      <c r="C220" s="197" t="s">
        <v>703</v>
      </c>
      <c r="D220" s="197" t="s">
        <v>704</v>
      </c>
      <c r="E220" s="197" t="s">
        <v>705</v>
      </c>
      <c r="F220" s="204" t="s">
        <v>706</v>
      </c>
      <c r="G220" s="207"/>
      <c r="H220" s="209"/>
      <c r="K220" s="169"/>
      <c r="L220" s="169"/>
      <c r="M220" s="195"/>
      <c r="N220" s="195"/>
      <c r="O220" s="195"/>
      <c r="P220" s="209"/>
      <c r="Q220" s="209"/>
      <c r="R220" s="209"/>
    </row>
    <row r="221" spans="1:18">
      <c r="A221" s="153" t="s">
        <v>563</v>
      </c>
      <c r="B221" s="155"/>
      <c r="C221" s="158">
        <v>0.5</v>
      </c>
      <c r="D221" s="197">
        <v>0.4</v>
      </c>
      <c r="E221" s="197">
        <v>0.1</v>
      </c>
      <c r="F221" s="189" t="s">
        <v>707</v>
      </c>
      <c r="G221" s="190"/>
      <c r="H221" s="195"/>
      <c r="K221" s="169"/>
      <c r="L221" s="169"/>
      <c r="M221" s="117"/>
      <c r="N221" s="209"/>
      <c r="O221" s="209"/>
      <c r="P221" s="195"/>
      <c r="Q221" s="195"/>
      <c r="R221" s="195"/>
    </row>
    <row r="222" spans="1:18">
      <c r="A222" s="153" t="s">
        <v>551</v>
      </c>
      <c r="B222" s="155"/>
      <c r="C222" s="158">
        <v>0.5</v>
      </c>
      <c r="D222" s="197">
        <v>0.4</v>
      </c>
      <c r="E222" s="197">
        <v>0.1</v>
      </c>
      <c r="F222" s="189" t="s">
        <v>708</v>
      </c>
      <c r="G222" s="198"/>
      <c r="H222" s="194"/>
      <c r="K222" s="169"/>
      <c r="L222" s="169"/>
      <c r="M222" s="169"/>
      <c r="N222" s="195"/>
      <c r="O222" s="195"/>
      <c r="P222" s="195"/>
      <c r="Q222" s="195"/>
      <c r="R222" s="195"/>
    </row>
    <row r="223" spans="1:18">
      <c r="A223" s="153" t="s">
        <v>531</v>
      </c>
      <c r="B223" s="155"/>
      <c r="C223" s="158">
        <v>0.5</v>
      </c>
      <c r="D223" s="197">
        <v>0.4</v>
      </c>
      <c r="E223" s="197">
        <v>0.1</v>
      </c>
      <c r="F223" s="189" t="s">
        <v>709</v>
      </c>
      <c r="G223" s="190"/>
      <c r="H223" s="195"/>
      <c r="K223" s="169"/>
      <c r="L223" s="169"/>
      <c r="M223" s="169"/>
      <c r="N223" s="195"/>
      <c r="O223" s="195"/>
      <c r="P223" s="195"/>
      <c r="Q223" s="195"/>
      <c r="R223" s="195"/>
    </row>
    <row r="224" spans="1:18">
      <c r="A224" s="153" t="s">
        <v>532</v>
      </c>
      <c r="B224" s="155"/>
      <c r="C224" s="158">
        <v>0.5</v>
      </c>
      <c r="D224" s="197">
        <v>0.4</v>
      </c>
      <c r="E224" s="197">
        <v>0.1</v>
      </c>
      <c r="F224" s="189" t="s">
        <v>709</v>
      </c>
      <c r="G224" s="198"/>
      <c r="H224" s="194"/>
      <c r="K224" s="169"/>
      <c r="L224" s="169"/>
      <c r="M224" s="169"/>
      <c r="N224" s="195"/>
      <c r="O224" s="195"/>
      <c r="P224" s="195"/>
      <c r="Q224" s="195"/>
      <c r="R224" s="195"/>
    </row>
    <row r="225" spans="1:19">
      <c r="A225" s="153" t="s">
        <v>533</v>
      </c>
      <c r="B225" s="155"/>
      <c r="C225" s="158">
        <v>0.5</v>
      </c>
      <c r="D225" s="197">
        <v>0.4</v>
      </c>
      <c r="E225" s="197">
        <v>0.1</v>
      </c>
      <c r="F225" s="189" t="s">
        <v>710</v>
      </c>
      <c r="G225" s="198"/>
      <c r="H225" s="194"/>
      <c r="K225" s="169"/>
      <c r="L225" s="169"/>
      <c r="M225" s="169"/>
      <c r="N225" s="195"/>
      <c r="O225" s="195"/>
      <c r="P225" s="195"/>
      <c r="Q225" s="195"/>
      <c r="R225" s="195"/>
    </row>
    <row r="226" spans="1:19">
      <c r="A226" s="153" t="s">
        <v>534</v>
      </c>
      <c r="B226" s="155"/>
      <c r="C226" s="158">
        <v>0.5</v>
      </c>
      <c r="D226" s="197">
        <v>0.4</v>
      </c>
      <c r="E226" s="197">
        <v>0.1</v>
      </c>
      <c r="F226" s="189" t="s">
        <v>710</v>
      </c>
      <c r="G226" s="198"/>
      <c r="H226" s="194"/>
      <c r="K226" s="169"/>
      <c r="L226" s="169"/>
      <c r="M226" s="169"/>
      <c r="N226" s="195"/>
      <c r="O226" s="195"/>
      <c r="P226" s="195"/>
      <c r="Q226" s="195"/>
      <c r="R226" s="195"/>
    </row>
    <row r="227" spans="1:19">
      <c r="A227" s="153" t="s">
        <v>535</v>
      </c>
      <c r="B227" s="155"/>
      <c r="C227" s="158">
        <v>0.5</v>
      </c>
      <c r="D227" s="197">
        <v>0.4</v>
      </c>
      <c r="E227" s="197">
        <v>0.1</v>
      </c>
      <c r="F227" s="189" t="s">
        <v>710</v>
      </c>
      <c r="G227" s="198"/>
      <c r="H227" s="194"/>
      <c r="K227" s="169"/>
      <c r="L227" s="169"/>
      <c r="M227" s="169"/>
      <c r="N227" s="195"/>
      <c r="O227" s="195"/>
      <c r="P227" s="195"/>
      <c r="Q227" s="195"/>
      <c r="R227" s="195"/>
    </row>
    <row r="228" spans="1:19">
      <c r="A228" s="153" t="s">
        <v>536</v>
      </c>
      <c r="B228" s="155"/>
      <c r="C228" s="158">
        <v>0.5</v>
      </c>
      <c r="D228" s="197">
        <v>0.4</v>
      </c>
      <c r="E228" s="197">
        <v>0.1</v>
      </c>
      <c r="F228" s="189" t="s">
        <v>709</v>
      </c>
      <c r="G228" s="190"/>
      <c r="H228" s="195"/>
      <c r="K228" s="169"/>
      <c r="L228" s="169"/>
      <c r="M228" s="169"/>
      <c r="N228" s="195"/>
      <c r="O228" s="195"/>
      <c r="P228" s="195"/>
      <c r="Q228" s="195"/>
      <c r="R228" s="195"/>
    </row>
    <row r="229" spans="1:19">
      <c r="A229" s="153" t="s">
        <v>537</v>
      </c>
      <c r="B229" s="155"/>
      <c r="C229" s="158">
        <v>0.5</v>
      </c>
      <c r="D229" s="197">
        <v>0.4</v>
      </c>
      <c r="E229" s="197">
        <v>0.1</v>
      </c>
      <c r="F229" s="189" t="s">
        <v>709</v>
      </c>
      <c r="G229" s="190"/>
      <c r="H229" s="195"/>
      <c r="K229" s="169"/>
      <c r="L229" s="169"/>
      <c r="M229" s="169"/>
      <c r="N229" s="195"/>
      <c r="O229" s="195"/>
      <c r="P229" s="195"/>
      <c r="Q229" s="195"/>
      <c r="R229" s="195"/>
    </row>
    <row r="230" spans="1:19">
      <c r="A230" s="153" t="s">
        <v>538</v>
      </c>
      <c r="B230" s="155"/>
      <c r="C230" s="158">
        <v>0.5</v>
      </c>
      <c r="D230" s="197">
        <v>0.4</v>
      </c>
      <c r="E230" s="197">
        <v>0.1</v>
      </c>
      <c r="F230" s="189" t="s">
        <v>707</v>
      </c>
      <c r="G230" s="190"/>
      <c r="H230" s="195"/>
      <c r="K230" s="169"/>
      <c r="L230" s="169"/>
      <c r="M230" s="169"/>
      <c r="N230" s="195"/>
      <c r="O230" s="195"/>
      <c r="P230" s="195"/>
      <c r="Q230" s="195"/>
      <c r="R230" s="195"/>
    </row>
    <row r="231" spans="1:19">
      <c r="A231" s="153" t="s">
        <v>539</v>
      </c>
      <c r="B231" s="155"/>
      <c r="C231" s="158">
        <v>0.5</v>
      </c>
      <c r="D231" s="197">
        <v>0.4</v>
      </c>
      <c r="E231" s="197">
        <v>0.1</v>
      </c>
      <c r="F231" s="189" t="s">
        <v>710</v>
      </c>
      <c r="G231" s="198"/>
      <c r="H231" s="194"/>
      <c r="K231" s="169"/>
      <c r="L231" s="169"/>
      <c r="M231" s="169"/>
      <c r="N231" s="195"/>
      <c r="O231" s="195"/>
      <c r="P231" s="195"/>
      <c r="Q231" s="195"/>
      <c r="R231" s="195"/>
    </row>
    <row r="232" spans="1:19">
      <c r="A232" s="153" t="s">
        <v>540</v>
      </c>
      <c r="B232" s="155"/>
      <c r="C232" s="158">
        <v>0.5</v>
      </c>
      <c r="D232" s="197">
        <v>0.4</v>
      </c>
      <c r="E232" s="197">
        <v>0.1</v>
      </c>
      <c r="F232" s="189" t="s">
        <v>710</v>
      </c>
      <c r="G232" s="198"/>
      <c r="H232" s="194"/>
      <c r="K232" s="169"/>
      <c r="L232" s="169"/>
      <c r="M232" s="169"/>
      <c r="N232" s="195"/>
      <c r="O232" s="195"/>
      <c r="P232" s="195"/>
      <c r="Q232" s="195"/>
      <c r="R232" s="195"/>
    </row>
    <row r="233" spans="1:19">
      <c r="A233" s="153" t="s">
        <v>541</v>
      </c>
      <c r="B233" s="155"/>
      <c r="C233" s="158">
        <v>0.5</v>
      </c>
      <c r="D233" s="197">
        <v>0.4</v>
      </c>
      <c r="E233" s="197">
        <v>0.1</v>
      </c>
      <c r="F233" s="189" t="s">
        <v>711</v>
      </c>
      <c r="G233" s="190"/>
      <c r="H233" s="195"/>
      <c r="K233" s="169"/>
      <c r="L233" s="169"/>
      <c r="M233" s="169"/>
      <c r="N233" s="195"/>
      <c r="O233" s="195"/>
      <c r="P233" s="195"/>
      <c r="Q233" s="195"/>
      <c r="R233" s="195"/>
    </row>
    <row r="236" spans="1:19">
      <c r="I236" t="s">
        <v>712</v>
      </c>
    </row>
    <row r="237" spans="1:19">
      <c r="D237" t="s">
        <v>713</v>
      </c>
    </row>
    <row r="238" spans="1:19">
      <c r="D238" t="s">
        <v>714</v>
      </c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1:19">
      <c r="A239" s="165"/>
      <c r="B239" s="174"/>
      <c r="C239" s="174"/>
      <c r="D239" s="166"/>
      <c r="E239" s="218" t="s">
        <v>715</v>
      </c>
      <c r="F239" s="219" t="s">
        <v>716</v>
      </c>
      <c r="G239" s="218" t="s">
        <v>717</v>
      </c>
      <c r="H239" s="218" t="s">
        <v>718</v>
      </c>
      <c r="I239" s="218" t="s">
        <v>719</v>
      </c>
      <c r="K239" s="117"/>
      <c r="L239" s="117"/>
      <c r="M239" s="117"/>
      <c r="N239" s="117"/>
      <c r="O239" s="220"/>
      <c r="P239" s="220"/>
      <c r="Q239" s="220"/>
      <c r="R239" s="220"/>
      <c r="S239" s="220"/>
    </row>
    <row r="240" spans="1:19">
      <c r="A240" s="153" t="s">
        <v>563</v>
      </c>
      <c r="B240" s="154"/>
      <c r="C240" s="154"/>
      <c r="D240" s="166"/>
      <c r="E240" s="221">
        <v>1</v>
      </c>
      <c r="F240" s="222">
        <v>0.87</v>
      </c>
      <c r="G240" s="221">
        <v>2643</v>
      </c>
      <c r="H240" s="221">
        <v>2292</v>
      </c>
      <c r="I240" s="221">
        <v>0.87</v>
      </c>
      <c r="J240" s="223"/>
      <c r="K240" s="169"/>
      <c r="L240" s="169"/>
      <c r="M240" s="169"/>
      <c r="N240" s="117"/>
      <c r="O240" s="224"/>
      <c r="P240" s="224"/>
      <c r="Q240" s="224"/>
      <c r="R240" s="224"/>
      <c r="S240" s="224"/>
    </row>
    <row r="241" spans="1:19">
      <c r="A241" s="153" t="s">
        <v>551</v>
      </c>
      <c r="B241" s="154"/>
      <c r="C241" s="154"/>
      <c r="D241" s="166"/>
      <c r="E241" s="221">
        <v>0.99</v>
      </c>
      <c r="F241" s="222">
        <v>1.1399999999999999</v>
      </c>
      <c r="G241" s="221">
        <v>575</v>
      </c>
      <c r="H241" s="221">
        <v>649</v>
      </c>
      <c r="I241" s="221">
        <v>1.1299999999999999</v>
      </c>
      <c r="J241" s="223"/>
      <c r="K241" s="169"/>
      <c r="L241" s="169"/>
      <c r="M241" s="169"/>
      <c r="N241" s="117"/>
      <c r="O241" s="224"/>
      <c r="P241" s="224"/>
      <c r="Q241" s="224"/>
      <c r="R241" s="224"/>
      <c r="S241" s="224"/>
    </row>
    <row r="242" spans="1:19">
      <c r="A242" s="153" t="s">
        <v>531</v>
      </c>
      <c r="B242" s="154"/>
      <c r="C242" s="154"/>
      <c r="D242" s="166"/>
      <c r="E242" s="221">
        <v>0.99</v>
      </c>
      <c r="F242" s="222">
        <v>1.19</v>
      </c>
      <c r="G242" s="221">
        <v>474</v>
      </c>
      <c r="H242" s="221">
        <v>558</v>
      </c>
      <c r="I242" s="221">
        <v>1.18</v>
      </c>
      <c r="J242" s="223"/>
      <c r="K242" s="169"/>
      <c r="L242" s="169"/>
      <c r="M242" s="169"/>
      <c r="N242" s="117"/>
      <c r="O242" s="224"/>
      <c r="P242" s="224"/>
      <c r="Q242" s="224"/>
      <c r="R242" s="224"/>
      <c r="S242" s="224"/>
    </row>
    <row r="243" spans="1:19">
      <c r="A243" s="153" t="s">
        <v>532</v>
      </c>
      <c r="B243" s="154"/>
      <c r="C243" s="154"/>
      <c r="D243" s="166"/>
      <c r="E243" s="221">
        <v>0.99</v>
      </c>
      <c r="F243" s="222">
        <v>0.95</v>
      </c>
      <c r="G243" s="221">
        <v>1439</v>
      </c>
      <c r="H243" s="221">
        <v>1354</v>
      </c>
      <c r="I243" s="221">
        <v>0.95</v>
      </c>
      <c r="J243" s="224"/>
      <c r="K243" s="169"/>
      <c r="L243" s="169"/>
      <c r="M243" s="169"/>
      <c r="N243" s="117"/>
      <c r="O243" s="224"/>
      <c r="P243" s="224"/>
      <c r="Q243" s="224"/>
      <c r="R243" s="224"/>
      <c r="S243" s="224"/>
    </row>
    <row r="244" spans="1:19">
      <c r="A244" s="153" t="s">
        <v>533</v>
      </c>
      <c r="B244" s="154"/>
      <c r="C244" s="154"/>
      <c r="D244" s="166"/>
      <c r="E244" s="221">
        <v>0.99</v>
      </c>
      <c r="F244" s="222">
        <v>1.23</v>
      </c>
      <c r="G244" s="221">
        <v>421</v>
      </c>
      <c r="H244" s="221">
        <v>513</v>
      </c>
      <c r="I244" s="221">
        <v>1.22</v>
      </c>
      <c r="J244" s="224"/>
      <c r="K244" s="169"/>
      <c r="L244" s="169"/>
      <c r="M244" s="169"/>
      <c r="N244" s="117"/>
      <c r="O244" s="224"/>
      <c r="P244" s="224"/>
      <c r="Q244" s="224"/>
      <c r="R244" s="224"/>
      <c r="S244" s="224"/>
    </row>
    <row r="245" spans="1:19">
      <c r="A245" s="153" t="s">
        <v>534</v>
      </c>
      <c r="B245" s="154"/>
      <c r="C245" s="154"/>
      <c r="D245" s="166"/>
      <c r="E245" s="221">
        <v>0.99</v>
      </c>
      <c r="F245" s="222">
        <v>1.04</v>
      </c>
      <c r="G245" s="221">
        <v>673</v>
      </c>
      <c r="H245" s="221">
        <v>693</v>
      </c>
      <c r="I245" s="221">
        <v>1.04</v>
      </c>
      <c r="K245" s="169"/>
      <c r="L245" s="169"/>
      <c r="M245" s="169"/>
      <c r="N245" s="117"/>
      <c r="O245" s="224"/>
      <c r="P245" s="224"/>
      <c r="Q245" s="224"/>
      <c r="R245" s="224"/>
      <c r="S245" s="224"/>
    </row>
    <row r="246" spans="1:19">
      <c r="A246" s="153" t="s">
        <v>535</v>
      </c>
      <c r="B246" s="154"/>
      <c r="C246" s="154"/>
      <c r="D246" s="166"/>
      <c r="E246" s="221">
        <v>0.99</v>
      </c>
      <c r="F246" s="222">
        <v>1.1299999999999999</v>
      </c>
      <c r="G246" s="221">
        <v>608</v>
      </c>
      <c r="H246" s="221">
        <v>680</v>
      </c>
      <c r="I246" s="221">
        <v>1.1299999999999999</v>
      </c>
      <c r="K246" s="169"/>
      <c r="L246" s="169"/>
      <c r="M246" s="169"/>
      <c r="N246" s="117"/>
      <c r="O246" s="224"/>
      <c r="P246" s="224"/>
      <c r="Q246" s="224"/>
      <c r="R246" s="224"/>
      <c r="S246" s="224"/>
    </row>
    <row r="247" spans="1:19">
      <c r="A247" s="153" t="s">
        <v>536</v>
      </c>
      <c r="B247" s="154"/>
      <c r="C247" s="154"/>
      <c r="D247" s="166"/>
      <c r="E247" s="221">
        <v>0.99</v>
      </c>
      <c r="F247" s="222">
        <v>0.99</v>
      </c>
      <c r="G247" s="221">
        <v>929</v>
      </c>
      <c r="H247" s="221">
        <v>911</v>
      </c>
      <c r="I247" s="221">
        <v>0.99</v>
      </c>
      <c r="K247" s="169"/>
      <c r="L247" s="169"/>
      <c r="M247" s="169"/>
      <c r="N247" s="117"/>
      <c r="O247" s="224"/>
      <c r="P247" s="224"/>
      <c r="Q247" s="224"/>
      <c r="R247" s="224"/>
      <c r="S247" s="224"/>
    </row>
    <row r="248" spans="1:19">
      <c r="A248" s="153" t="s">
        <v>537</v>
      </c>
      <c r="B248" s="154"/>
      <c r="C248" s="154"/>
      <c r="D248" s="166"/>
      <c r="E248" s="221">
        <v>0.99</v>
      </c>
      <c r="F248" s="222">
        <v>1.03</v>
      </c>
      <c r="G248" s="221">
        <v>674</v>
      </c>
      <c r="H248" s="221">
        <v>687</v>
      </c>
      <c r="I248" s="221">
        <v>1.03</v>
      </c>
      <c r="K248" s="169"/>
      <c r="L248" s="169"/>
      <c r="M248" s="169"/>
      <c r="N248" s="117"/>
      <c r="O248" s="224"/>
      <c r="P248" s="224"/>
      <c r="Q248" s="224"/>
      <c r="R248" s="224"/>
      <c r="S248" s="224"/>
    </row>
    <row r="249" spans="1:19">
      <c r="A249" s="153" t="s">
        <v>538</v>
      </c>
      <c r="B249" s="154"/>
      <c r="C249" s="154"/>
      <c r="D249" s="166"/>
      <c r="E249" s="221">
        <v>1</v>
      </c>
      <c r="F249" s="222">
        <v>1.06</v>
      </c>
      <c r="G249" s="221">
        <v>850</v>
      </c>
      <c r="H249" s="221">
        <v>901</v>
      </c>
      <c r="I249" s="221">
        <v>1.07</v>
      </c>
      <c r="K249" s="169"/>
      <c r="L249" s="169"/>
      <c r="M249" s="169"/>
      <c r="N249" s="117"/>
      <c r="O249" s="224"/>
      <c r="P249" s="224"/>
      <c r="Q249" s="224"/>
      <c r="R249" s="224"/>
      <c r="S249" s="224"/>
    </row>
    <row r="250" spans="1:19">
      <c r="A250" s="153" t="s">
        <v>539</v>
      </c>
      <c r="B250" s="154"/>
      <c r="C250" s="154"/>
      <c r="D250" s="166"/>
      <c r="E250" s="221">
        <v>0.99</v>
      </c>
      <c r="F250" s="222">
        <v>1.18</v>
      </c>
      <c r="G250" s="221">
        <v>496</v>
      </c>
      <c r="H250" s="221">
        <v>579</v>
      </c>
      <c r="I250" s="221">
        <v>1.17</v>
      </c>
      <c r="K250" s="169"/>
      <c r="L250" s="169"/>
      <c r="M250" s="169"/>
      <c r="N250" s="117"/>
      <c r="O250" s="224"/>
      <c r="P250" s="224"/>
      <c r="Q250" s="224"/>
      <c r="R250" s="224"/>
      <c r="S250" s="224"/>
    </row>
    <row r="251" spans="1:19">
      <c r="A251" s="153" t="s">
        <v>540</v>
      </c>
      <c r="B251" s="154"/>
      <c r="C251" s="154"/>
      <c r="D251" s="166"/>
      <c r="E251" s="221">
        <v>0.99</v>
      </c>
      <c r="F251" s="222">
        <v>0.94</v>
      </c>
      <c r="G251" s="221">
        <v>1409</v>
      </c>
      <c r="H251" s="221">
        <v>1311</v>
      </c>
      <c r="I251" s="221">
        <v>0.94</v>
      </c>
      <c r="K251" s="169"/>
      <c r="L251" s="169"/>
      <c r="M251" s="169"/>
      <c r="N251" s="117"/>
      <c r="O251" s="224"/>
      <c r="P251" s="224"/>
      <c r="Q251" s="224"/>
      <c r="R251" s="224"/>
      <c r="S251" s="224"/>
    </row>
    <row r="252" spans="1:19">
      <c r="A252" s="153" t="s">
        <v>541</v>
      </c>
      <c r="B252" s="154"/>
      <c r="C252" s="154"/>
      <c r="D252" s="166"/>
      <c r="E252" s="221">
        <v>1</v>
      </c>
      <c r="F252" s="222">
        <v>0.85</v>
      </c>
      <c r="G252" s="221">
        <v>11191</v>
      </c>
      <c r="H252" s="221">
        <v>11128</v>
      </c>
      <c r="I252" s="221">
        <v>0.85</v>
      </c>
      <c r="K252" s="169"/>
      <c r="L252" s="169"/>
      <c r="M252" s="169"/>
      <c r="N252" s="117"/>
      <c r="O252" s="224"/>
      <c r="P252" s="224"/>
      <c r="Q252" s="224"/>
      <c r="R252" s="224"/>
      <c r="S252" s="224"/>
    </row>
    <row r="255" spans="1:19">
      <c r="E255" t="s">
        <v>720</v>
      </c>
    </row>
    <row r="256" spans="1:19">
      <c r="A256" t="s">
        <v>721</v>
      </c>
    </row>
    <row r="257" spans="1:5">
      <c r="A257" s="153" t="s">
        <v>557</v>
      </c>
      <c r="B257" s="166"/>
      <c r="C257" s="153" t="s">
        <v>722</v>
      </c>
      <c r="D257" s="154"/>
      <c r="E257" s="155"/>
    </row>
    <row r="258" spans="1:5">
      <c r="A258" s="150" t="s">
        <v>563</v>
      </c>
      <c r="B258" s="173"/>
      <c r="C258" s="153" t="s">
        <v>723</v>
      </c>
      <c r="D258" s="154"/>
      <c r="E258" s="155"/>
    </row>
    <row r="259" spans="1:5">
      <c r="A259" s="183" t="s">
        <v>551</v>
      </c>
      <c r="B259" s="184"/>
      <c r="C259" s="183" t="s">
        <v>724</v>
      </c>
      <c r="D259" s="169"/>
      <c r="E259" s="162"/>
    </row>
    <row r="260" spans="1:5">
      <c r="A260" s="183" t="s">
        <v>531</v>
      </c>
      <c r="B260" s="184"/>
      <c r="C260" s="153" t="s">
        <v>725</v>
      </c>
      <c r="D260" s="154"/>
      <c r="E260" s="155"/>
    </row>
    <row r="261" spans="1:5">
      <c r="A261" s="183" t="s">
        <v>532</v>
      </c>
      <c r="B261" s="184"/>
      <c r="C261" s="183" t="s">
        <v>726</v>
      </c>
      <c r="D261" s="169"/>
      <c r="E261" s="162"/>
    </row>
    <row r="262" spans="1:5">
      <c r="A262" s="183" t="s">
        <v>533</v>
      </c>
      <c r="B262" s="184"/>
      <c r="C262" s="153" t="s">
        <v>727</v>
      </c>
      <c r="D262" s="154"/>
      <c r="E262" s="155"/>
    </row>
    <row r="263" spans="1:5">
      <c r="A263" s="183" t="s">
        <v>534</v>
      </c>
      <c r="B263" s="184"/>
      <c r="C263" s="183" t="s">
        <v>728</v>
      </c>
      <c r="D263" s="169"/>
      <c r="E263" s="162"/>
    </row>
    <row r="264" spans="1:5">
      <c r="A264" s="183" t="s">
        <v>535</v>
      </c>
      <c r="B264" s="184"/>
      <c r="C264" s="153" t="s">
        <v>729</v>
      </c>
      <c r="D264" s="154"/>
      <c r="E264" s="155"/>
    </row>
    <row r="265" spans="1:5">
      <c r="A265" s="183" t="s">
        <v>536</v>
      </c>
      <c r="B265" s="184"/>
      <c r="C265" s="183" t="s">
        <v>730</v>
      </c>
      <c r="D265" s="169"/>
      <c r="E265" s="162"/>
    </row>
    <row r="266" spans="1:5">
      <c r="A266" s="183" t="s">
        <v>537</v>
      </c>
      <c r="B266" s="184"/>
      <c r="C266" s="153" t="s">
        <v>731</v>
      </c>
      <c r="D266" s="154"/>
      <c r="E266" s="155"/>
    </row>
    <row r="267" spans="1:5">
      <c r="A267" s="183" t="s">
        <v>538</v>
      </c>
      <c r="B267" s="184"/>
      <c r="C267" s="183" t="s">
        <v>732</v>
      </c>
      <c r="D267" s="169"/>
      <c r="E267" s="162"/>
    </row>
    <row r="268" spans="1:5">
      <c r="A268" s="183" t="s">
        <v>539</v>
      </c>
      <c r="B268" s="184"/>
      <c r="C268" s="153" t="s">
        <v>733</v>
      </c>
      <c r="D268" s="154"/>
      <c r="E268" s="155"/>
    </row>
    <row r="269" spans="1:5">
      <c r="A269" s="183" t="s">
        <v>540</v>
      </c>
      <c r="B269" s="184"/>
      <c r="C269" s="183" t="s">
        <v>734</v>
      </c>
      <c r="D269" s="169"/>
      <c r="E269" s="161"/>
    </row>
    <row r="270" spans="1:5">
      <c r="A270" s="153" t="s">
        <v>541</v>
      </c>
      <c r="B270" s="166"/>
      <c r="C270" s="153" t="s">
        <v>735</v>
      </c>
      <c r="D270" s="154"/>
      <c r="E270" s="155"/>
    </row>
    <row r="273" spans="1:23">
      <c r="A273" s="148"/>
      <c r="B273" s="225" t="s">
        <v>736</v>
      </c>
      <c r="C273" s="148"/>
      <c r="D273" s="169"/>
      <c r="E273" s="148"/>
      <c r="F273" s="237" t="s">
        <v>736</v>
      </c>
      <c r="G273" s="237"/>
      <c r="H273" s="237"/>
      <c r="I273" s="237"/>
      <c r="J273" s="237"/>
      <c r="K273" s="237"/>
      <c r="L273" s="237"/>
      <c r="M273" s="237"/>
      <c r="N273" s="237"/>
      <c r="O273" s="237"/>
      <c r="P273" s="148"/>
      <c r="Q273" s="148"/>
      <c r="R273" s="226" t="s">
        <v>736</v>
      </c>
      <c r="S273" s="148"/>
      <c r="T273" s="148"/>
      <c r="U273" s="148"/>
      <c r="V273" s="148"/>
      <c r="W273" s="169"/>
    </row>
    <row r="274" spans="1:23">
      <c r="A274" s="148"/>
      <c r="B274" s="148"/>
      <c r="C274" s="148"/>
      <c r="D274" s="169"/>
      <c r="E274" s="148"/>
      <c r="F274" s="169"/>
      <c r="G274" s="148"/>
      <c r="H274" s="148"/>
      <c r="I274" s="148"/>
      <c r="J274" s="148"/>
      <c r="K274" s="148"/>
      <c r="L274" s="148"/>
      <c r="M274" s="148"/>
      <c r="N274" s="227"/>
      <c r="O274" s="148"/>
      <c r="P274" s="148"/>
      <c r="Q274" s="148"/>
      <c r="R274" s="148"/>
      <c r="S274" s="148"/>
      <c r="T274" s="148"/>
      <c r="U274" s="148"/>
      <c r="V274" s="148"/>
      <c r="W274" s="148"/>
    </row>
    <row r="275" spans="1:23">
      <c r="A275" s="246" t="s">
        <v>737</v>
      </c>
      <c r="B275" s="246"/>
      <c r="C275" s="246"/>
      <c r="D275" s="246"/>
      <c r="E275" s="246"/>
      <c r="F275" s="246"/>
      <c r="G275" s="169"/>
      <c r="H275" s="246" t="s">
        <v>738</v>
      </c>
      <c r="I275" s="246"/>
      <c r="J275" s="246"/>
      <c r="K275" s="246"/>
      <c r="L275" s="246"/>
      <c r="M275" s="246"/>
      <c r="N275" s="246"/>
      <c r="O275" s="148"/>
      <c r="P275" s="247" t="s">
        <v>739</v>
      </c>
      <c r="Q275" s="247"/>
      <c r="R275" s="247"/>
      <c r="S275" s="247"/>
      <c r="T275" s="247"/>
      <c r="U275" s="247"/>
      <c r="V275" s="247"/>
      <c r="W275" s="247"/>
    </row>
    <row r="276" spans="1:23">
      <c r="A276" s="158" t="s">
        <v>557</v>
      </c>
      <c r="B276" s="154" t="s">
        <v>740</v>
      </c>
      <c r="C276" s="158"/>
      <c r="D276" s="154"/>
      <c r="E276" s="154"/>
      <c r="F276" s="155"/>
      <c r="G276" s="148"/>
      <c r="H276" s="239" t="s">
        <v>557</v>
      </c>
      <c r="I276" s="241"/>
      <c r="J276" s="154" t="s">
        <v>740</v>
      </c>
      <c r="K276" s="154"/>
      <c r="L276" s="154"/>
      <c r="M276" s="154"/>
      <c r="N276" s="155"/>
      <c r="O276" s="148"/>
      <c r="P276" s="239" t="s">
        <v>557</v>
      </c>
      <c r="Q276" s="241"/>
      <c r="R276" s="182" t="s">
        <v>740</v>
      </c>
      <c r="S276" s="169"/>
      <c r="T276" s="182"/>
      <c r="U276" s="182"/>
      <c r="V276" s="182"/>
      <c r="W276" s="151"/>
    </row>
    <row r="277" spans="1:23">
      <c r="A277" s="228" t="s">
        <v>563</v>
      </c>
      <c r="B277" s="169" t="s">
        <v>741</v>
      </c>
      <c r="C277" s="169"/>
      <c r="D277" s="169"/>
      <c r="E277" s="169"/>
      <c r="F277" s="162">
        <v>6.67</v>
      </c>
      <c r="G277" s="148"/>
      <c r="H277" s="183" t="s">
        <v>563</v>
      </c>
      <c r="I277" s="162"/>
      <c r="J277" s="169" t="s">
        <v>742</v>
      </c>
      <c r="K277" s="169"/>
      <c r="L277" s="169"/>
      <c r="M277" s="169"/>
      <c r="N277" s="162">
        <v>6.67</v>
      </c>
      <c r="O277" s="148"/>
      <c r="P277" s="158" t="s">
        <v>563</v>
      </c>
      <c r="Q277" s="155"/>
      <c r="R277" s="154" t="s">
        <v>742</v>
      </c>
      <c r="S277" s="154"/>
      <c r="T277" s="154"/>
      <c r="U277" s="154"/>
      <c r="V277" s="154"/>
      <c r="W277" s="155">
        <v>6.67</v>
      </c>
    </row>
    <row r="278" spans="1:23">
      <c r="A278" s="228" t="s">
        <v>551</v>
      </c>
      <c r="B278" s="153" t="s">
        <v>743</v>
      </c>
      <c r="C278" s="154"/>
      <c r="D278" s="154"/>
      <c r="E278" s="154"/>
      <c r="F278" s="155">
        <v>1.04</v>
      </c>
      <c r="G278" s="148"/>
      <c r="H278" s="153" t="s">
        <v>551</v>
      </c>
      <c r="I278" s="155"/>
      <c r="J278" s="154" t="s">
        <v>744</v>
      </c>
      <c r="K278" s="154"/>
      <c r="L278" s="154"/>
      <c r="M278" s="154"/>
      <c r="N278" s="155">
        <v>1.22</v>
      </c>
      <c r="O278" s="148"/>
      <c r="P278" s="228" t="s">
        <v>551</v>
      </c>
      <c r="Q278" s="162"/>
      <c r="R278" s="169" t="s">
        <v>745</v>
      </c>
      <c r="S278" s="169"/>
      <c r="T278" s="169"/>
      <c r="U278" s="169"/>
      <c r="V278" s="169"/>
      <c r="W278" s="162">
        <v>1.0900000000000001</v>
      </c>
    </row>
    <row r="279" spans="1:23">
      <c r="A279" s="228" t="s">
        <v>531</v>
      </c>
      <c r="B279" s="170" t="s">
        <v>746</v>
      </c>
      <c r="C279" s="149"/>
      <c r="D279" s="149"/>
      <c r="E279" s="149"/>
      <c r="F279" s="161">
        <v>1</v>
      </c>
      <c r="G279" s="148"/>
      <c r="H279" s="183" t="s">
        <v>531</v>
      </c>
      <c r="I279" s="162"/>
      <c r="J279" s="163" t="s">
        <v>747</v>
      </c>
      <c r="K279" s="169"/>
      <c r="L279" s="169"/>
      <c r="M279" s="169"/>
      <c r="N279" s="162">
        <v>1.01</v>
      </c>
      <c r="O279" s="148"/>
      <c r="P279" s="153" t="s">
        <v>531</v>
      </c>
      <c r="Q279" s="155"/>
      <c r="R279" s="229" t="s">
        <v>748</v>
      </c>
      <c r="S279" s="154"/>
      <c r="T279" s="154"/>
      <c r="U279" s="154"/>
      <c r="V279" s="154"/>
      <c r="W279" s="155">
        <v>0.92</v>
      </c>
    </row>
    <row r="280" spans="1:23">
      <c r="A280" s="228" t="s">
        <v>532</v>
      </c>
      <c r="B280" s="163" t="s">
        <v>749</v>
      </c>
      <c r="C280" s="169"/>
      <c r="D280" s="169"/>
      <c r="E280" s="169"/>
      <c r="F280" s="162">
        <v>0.97</v>
      </c>
      <c r="G280" s="148"/>
      <c r="H280" s="153" t="s">
        <v>532</v>
      </c>
      <c r="I280" s="155"/>
      <c r="J280" s="229" t="s">
        <v>750</v>
      </c>
      <c r="K280" s="154"/>
      <c r="L280" s="154"/>
      <c r="M280" s="154"/>
      <c r="N280" s="155">
        <v>0.97</v>
      </c>
      <c r="O280" s="148"/>
      <c r="P280" s="158" t="s">
        <v>532</v>
      </c>
      <c r="Q280" s="155"/>
      <c r="R280" s="229" t="s">
        <v>751</v>
      </c>
      <c r="S280" s="154"/>
      <c r="T280" s="154"/>
      <c r="U280" s="154"/>
      <c r="V280" s="154"/>
      <c r="W280" s="155">
        <v>0.91</v>
      </c>
    </row>
    <row r="281" spans="1:23">
      <c r="A281" s="228" t="s">
        <v>533</v>
      </c>
      <c r="B281" s="168" t="s">
        <v>752</v>
      </c>
      <c r="C281" s="154"/>
      <c r="D281" s="154"/>
      <c r="E281" s="154"/>
      <c r="F281" s="155">
        <v>1.42</v>
      </c>
      <c r="G281" s="148"/>
      <c r="H281" s="153" t="s">
        <v>533</v>
      </c>
      <c r="I281" s="155"/>
      <c r="J281" s="229" t="s">
        <v>753</v>
      </c>
      <c r="K281" s="154"/>
      <c r="L281" s="154"/>
      <c r="M281" s="154"/>
      <c r="N281" s="155">
        <v>1.47</v>
      </c>
      <c r="O281" s="148"/>
      <c r="P281" s="153" t="s">
        <v>533</v>
      </c>
      <c r="Q281" s="155"/>
      <c r="R281" s="229" t="s">
        <v>754</v>
      </c>
      <c r="S281" s="154"/>
      <c r="T281" s="154"/>
      <c r="U281" s="154"/>
      <c r="V281" s="154"/>
      <c r="W281" s="155">
        <v>1.32</v>
      </c>
    </row>
    <row r="282" spans="1:23">
      <c r="A282" s="228" t="s">
        <v>534</v>
      </c>
      <c r="B282" s="168" t="s">
        <v>755</v>
      </c>
      <c r="C282" s="154"/>
      <c r="D282" s="154"/>
      <c r="E282" s="154"/>
      <c r="F282" s="155">
        <v>1</v>
      </c>
      <c r="G282" s="148"/>
      <c r="H282" s="156" t="s">
        <v>534</v>
      </c>
      <c r="I282" s="161"/>
      <c r="J282" s="230" t="s">
        <v>756</v>
      </c>
      <c r="K282" s="149"/>
      <c r="L282" s="149"/>
      <c r="M282" s="149"/>
      <c r="N282" s="161">
        <v>0.98</v>
      </c>
      <c r="O282" s="148"/>
      <c r="P282" s="153" t="s">
        <v>534</v>
      </c>
      <c r="Q282" s="155"/>
      <c r="R282" s="229" t="s">
        <v>757</v>
      </c>
      <c r="S282" s="154"/>
      <c r="T282" s="154"/>
      <c r="U282" s="154"/>
      <c r="V282" s="154"/>
      <c r="W282" s="155">
        <v>0.89</v>
      </c>
    </row>
    <row r="283" spans="1:23">
      <c r="A283" s="228" t="s">
        <v>535</v>
      </c>
      <c r="B283" s="170" t="s">
        <v>758</v>
      </c>
      <c r="C283" s="149"/>
      <c r="D283" s="149"/>
      <c r="E283" s="149"/>
      <c r="F283" s="161">
        <v>1.04</v>
      </c>
      <c r="G283" s="148"/>
      <c r="H283" s="153" t="s">
        <v>535</v>
      </c>
      <c r="I283" s="155"/>
      <c r="J283" s="229" t="s">
        <v>759</v>
      </c>
      <c r="K283" s="154"/>
      <c r="L283" s="154"/>
      <c r="M283" s="154"/>
      <c r="N283" s="155">
        <v>1.19</v>
      </c>
      <c r="O283" s="148"/>
      <c r="P283" s="158" t="s">
        <v>535</v>
      </c>
      <c r="Q283" s="155"/>
      <c r="R283" s="229" t="s">
        <v>760</v>
      </c>
      <c r="S283" s="154"/>
      <c r="T283" s="154"/>
      <c r="U283" s="154"/>
      <c r="V283" s="154"/>
      <c r="W283" s="155">
        <v>1.17</v>
      </c>
    </row>
    <row r="284" spans="1:23">
      <c r="A284" s="228" t="s">
        <v>536</v>
      </c>
      <c r="B284" s="168" t="s">
        <v>761</v>
      </c>
      <c r="C284" s="154"/>
      <c r="D284" s="154"/>
      <c r="E284" s="154"/>
      <c r="F284" s="155">
        <v>0.91</v>
      </c>
      <c r="G284" s="148"/>
      <c r="H284" s="156" t="s">
        <v>536</v>
      </c>
      <c r="I284" s="161"/>
      <c r="J284" s="230" t="s">
        <v>762</v>
      </c>
      <c r="K284" s="149"/>
      <c r="L284" s="149"/>
      <c r="M284" s="149"/>
      <c r="N284" s="161">
        <v>0.85</v>
      </c>
      <c r="O284" s="148"/>
      <c r="P284" s="158" t="s">
        <v>536</v>
      </c>
      <c r="Q284" s="155"/>
      <c r="R284" s="229" t="s">
        <v>763</v>
      </c>
      <c r="S284" s="154"/>
      <c r="T284" s="154"/>
      <c r="U284" s="154"/>
      <c r="V284" s="154"/>
      <c r="W284" s="155">
        <v>0.76</v>
      </c>
    </row>
    <row r="285" spans="1:23">
      <c r="A285" s="228" t="s">
        <v>537</v>
      </c>
      <c r="B285" s="170" t="s">
        <v>764</v>
      </c>
      <c r="C285" s="149"/>
      <c r="D285" s="149"/>
      <c r="E285" s="149"/>
      <c r="F285" s="161">
        <v>0.98</v>
      </c>
      <c r="G285" s="148"/>
      <c r="H285" s="183" t="s">
        <v>537</v>
      </c>
      <c r="I285" s="162"/>
      <c r="J285" s="163" t="s">
        <v>765</v>
      </c>
      <c r="K285" s="169"/>
      <c r="L285" s="169"/>
      <c r="M285" s="169"/>
      <c r="N285" s="162">
        <v>0.97</v>
      </c>
      <c r="O285" s="148"/>
      <c r="P285" s="158" t="s">
        <v>537</v>
      </c>
      <c r="Q285" s="155"/>
      <c r="R285" s="229" t="s">
        <v>766</v>
      </c>
      <c r="S285" s="154"/>
      <c r="T285" s="154"/>
      <c r="U285" s="154"/>
      <c r="V285" s="154"/>
      <c r="W285" s="155">
        <v>0.92</v>
      </c>
    </row>
    <row r="286" spans="1:23">
      <c r="A286" s="228" t="s">
        <v>538</v>
      </c>
      <c r="B286" s="163" t="s">
        <v>767</v>
      </c>
      <c r="C286" s="169"/>
      <c r="D286" s="169"/>
      <c r="E286" s="169"/>
      <c r="F286" s="162">
        <v>1.01</v>
      </c>
      <c r="G286" s="148"/>
      <c r="H286" s="153" t="s">
        <v>538</v>
      </c>
      <c r="I286" s="155"/>
      <c r="J286" s="229" t="s">
        <v>768</v>
      </c>
      <c r="K286" s="154"/>
      <c r="L286" s="154"/>
      <c r="M286" s="154"/>
      <c r="N286" s="155">
        <v>1.1100000000000001</v>
      </c>
      <c r="O286" s="148"/>
      <c r="P286" s="158" t="s">
        <v>538</v>
      </c>
      <c r="Q286" s="155"/>
      <c r="R286" s="229" t="s">
        <v>769</v>
      </c>
      <c r="S286" s="154"/>
      <c r="T286" s="154"/>
      <c r="U286" s="154"/>
      <c r="V286" s="154"/>
      <c r="W286" s="155">
        <v>1.04</v>
      </c>
    </row>
    <row r="287" spans="1:23">
      <c r="A287" s="228" t="s">
        <v>539</v>
      </c>
      <c r="B287" s="168" t="s">
        <v>770</v>
      </c>
      <c r="C287" s="154"/>
      <c r="D287" s="154"/>
      <c r="E287" s="154"/>
      <c r="F287" s="155">
        <v>1</v>
      </c>
      <c r="G287" s="148"/>
      <c r="H287" s="153" t="s">
        <v>539</v>
      </c>
      <c r="I287" s="155"/>
      <c r="J287" s="229" t="s">
        <v>771</v>
      </c>
      <c r="K287" s="154"/>
      <c r="L287" s="154"/>
      <c r="M287" s="154"/>
      <c r="N287" s="155">
        <v>1.22</v>
      </c>
      <c r="O287" s="148"/>
      <c r="P287" s="158" t="s">
        <v>539</v>
      </c>
      <c r="Q287" s="155"/>
      <c r="R287" s="229" t="s">
        <v>772</v>
      </c>
      <c r="S287" s="154"/>
      <c r="T287" s="154"/>
      <c r="U287" s="154"/>
      <c r="V287" s="154"/>
      <c r="W287" s="155">
        <v>1.1200000000000001</v>
      </c>
    </row>
    <row r="288" spans="1:23">
      <c r="A288" s="228" t="s">
        <v>540</v>
      </c>
      <c r="B288" s="163" t="s">
        <v>773</v>
      </c>
      <c r="C288" s="149"/>
      <c r="D288" s="169"/>
      <c r="E288" s="169"/>
      <c r="F288" s="162">
        <v>0.97</v>
      </c>
      <c r="G288" s="148"/>
      <c r="H288" s="183" t="s">
        <v>540</v>
      </c>
      <c r="I288" s="162"/>
      <c r="J288" s="163" t="s">
        <v>774</v>
      </c>
      <c r="K288" s="149"/>
      <c r="L288" s="169"/>
      <c r="M288" s="169"/>
      <c r="N288" s="162">
        <v>0.99</v>
      </c>
      <c r="O288" s="148"/>
      <c r="P288" s="183" t="s">
        <v>540</v>
      </c>
      <c r="Q288" s="161"/>
      <c r="R288" s="163" t="s">
        <v>775</v>
      </c>
      <c r="S288" s="149"/>
      <c r="T288" s="169"/>
      <c r="U288" s="169"/>
      <c r="V288" s="169"/>
      <c r="W288" s="162">
        <v>0.94</v>
      </c>
    </row>
    <row r="289" spans="1:23">
      <c r="A289" s="158" t="s">
        <v>541</v>
      </c>
      <c r="B289" s="154" t="s">
        <v>776</v>
      </c>
      <c r="C289" s="154"/>
      <c r="D289" s="154"/>
      <c r="E289" s="154"/>
      <c r="F289" s="155">
        <v>1.75</v>
      </c>
      <c r="G289" s="148"/>
      <c r="H289" s="153" t="s">
        <v>541</v>
      </c>
      <c r="I289" s="155"/>
      <c r="J289" s="154" t="s">
        <v>777</v>
      </c>
      <c r="K289" s="154"/>
      <c r="L289" s="154"/>
      <c r="M289" s="154"/>
      <c r="N289" s="155">
        <v>1.76</v>
      </c>
      <c r="O289" s="148"/>
      <c r="P289" s="153" t="s">
        <v>541</v>
      </c>
      <c r="Q289" s="155"/>
      <c r="R289" s="154" t="s">
        <v>778</v>
      </c>
      <c r="S289" s="154"/>
      <c r="T289" s="154"/>
      <c r="U289" s="154"/>
      <c r="V289" s="154"/>
      <c r="W289" s="155">
        <v>1.69</v>
      </c>
    </row>
    <row r="292" spans="1:23">
      <c r="A292" s="169"/>
      <c r="B292" s="163" t="s">
        <v>779</v>
      </c>
      <c r="C292" s="169"/>
      <c r="D292" s="169"/>
      <c r="E292" s="169"/>
      <c r="H292" s="242" t="s">
        <v>779</v>
      </c>
      <c r="I292" s="242"/>
      <c r="J292" s="242"/>
      <c r="K292" s="242"/>
      <c r="L292" s="242"/>
      <c r="M292" s="169"/>
      <c r="N292" s="169"/>
      <c r="O292" s="169"/>
      <c r="R292" t="s">
        <v>779</v>
      </c>
      <c r="U292" s="169"/>
      <c r="V292" s="117"/>
      <c r="W292" s="169"/>
    </row>
    <row r="293" spans="1:23">
      <c r="A293" s="169" t="s">
        <v>780</v>
      </c>
      <c r="B293" s="117"/>
      <c r="C293" s="169"/>
      <c r="D293" s="169"/>
      <c r="E293" s="169"/>
      <c r="H293" s="169" t="s">
        <v>780</v>
      </c>
      <c r="I293" s="117"/>
      <c r="J293" s="169"/>
      <c r="K293" s="169"/>
      <c r="O293" s="169"/>
      <c r="P293" s="169" t="s">
        <v>780</v>
      </c>
      <c r="Q293" s="117"/>
      <c r="R293" s="169"/>
      <c r="S293" s="169"/>
    </row>
    <row r="294" spans="1:23">
      <c r="A294" s="163" t="s">
        <v>781</v>
      </c>
      <c r="D294" s="117"/>
      <c r="H294" s="163" t="s">
        <v>782</v>
      </c>
      <c r="K294" s="117"/>
      <c r="P294" s="163" t="s">
        <v>783</v>
      </c>
      <c r="S294" s="117"/>
    </row>
    <row r="295" spans="1:23" ht="15.75" thickBot="1">
      <c r="A295" s="247" t="s">
        <v>784</v>
      </c>
      <c r="B295" s="247"/>
      <c r="C295" s="247"/>
      <c r="D295" s="247"/>
      <c r="E295" s="247"/>
      <c r="F295" s="247"/>
      <c r="G295" s="117"/>
      <c r="H295" s="248" t="s">
        <v>785</v>
      </c>
      <c r="I295" s="248"/>
      <c r="J295" s="248"/>
      <c r="K295" s="248"/>
      <c r="L295" s="248"/>
      <c r="M295" s="248"/>
      <c r="N295" s="248"/>
      <c r="O295" s="117"/>
      <c r="P295" s="248" t="s">
        <v>786</v>
      </c>
      <c r="Q295" s="248"/>
      <c r="R295" s="248"/>
      <c r="S295" s="248"/>
      <c r="T295" s="248"/>
      <c r="U295" s="248"/>
      <c r="V295" s="248"/>
      <c r="W295" s="248"/>
    </row>
    <row r="296" spans="1:23" ht="15.75" thickBot="1">
      <c r="A296" s="158" t="s">
        <v>557</v>
      </c>
      <c r="B296" s="158"/>
      <c r="C296" s="231" t="s">
        <v>787</v>
      </c>
      <c r="D296" s="231"/>
      <c r="E296" s="231"/>
      <c r="F296" s="232"/>
      <c r="G296" s="169"/>
      <c r="H296" s="239" t="s">
        <v>557</v>
      </c>
      <c r="I296" s="241"/>
      <c r="J296" s="154" t="s">
        <v>787</v>
      </c>
      <c r="K296" s="158"/>
      <c r="L296" s="154"/>
      <c r="M296" s="154"/>
      <c r="N296" s="155"/>
      <c r="P296" s="239" t="s">
        <v>557</v>
      </c>
      <c r="Q296" s="241"/>
      <c r="R296" s="154" t="s">
        <v>787</v>
      </c>
      <c r="S296" s="154"/>
      <c r="T296" s="154"/>
      <c r="U296" s="154"/>
      <c r="V296" s="155"/>
      <c r="W296" s="155"/>
    </row>
    <row r="297" spans="1:23">
      <c r="A297" s="152" t="s">
        <v>563</v>
      </c>
      <c r="B297" s="169"/>
      <c r="C297" s="169"/>
      <c r="D297" s="169"/>
      <c r="E297" s="169"/>
      <c r="F297" s="162"/>
      <c r="H297" s="183" t="s">
        <v>563</v>
      </c>
      <c r="I297" s="162"/>
      <c r="J297" s="169"/>
      <c r="K297" s="169"/>
      <c r="L297" s="169"/>
      <c r="M297" s="169"/>
      <c r="N297" s="162"/>
      <c r="P297" s="183" t="s">
        <v>563</v>
      </c>
      <c r="Q297" s="233"/>
      <c r="R297" s="169"/>
      <c r="S297" s="169"/>
      <c r="T297" s="169"/>
      <c r="U297" s="169"/>
      <c r="V297" s="169"/>
      <c r="W297" s="162"/>
    </row>
    <row r="298" spans="1:23">
      <c r="A298" s="228" t="s">
        <v>551</v>
      </c>
      <c r="B298" s="169"/>
      <c r="C298" s="169"/>
      <c r="D298" s="169"/>
      <c r="E298" s="169"/>
      <c r="F298" s="162"/>
      <c r="H298" s="183" t="s">
        <v>551</v>
      </c>
      <c r="I298" s="162"/>
      <c r="J298" s="169"/>
      <c r="K298" s="169"/>
      <c r="L298" s="169"/>
      <c r="M298" s="169"/>
      <c r="N298" s="162"/>
      <c r="P298" s="183" t="s">
        <v>551</v>
      </c>
      <c r="Q298" s="233"/>
      <c r="R298" s="169"/>
      <c r="S298" s="169"/>
      <c r="T298" s="169"/>
      <c r="U298" s="169"/>
      <c r="V298" s="169"/>
      <c r="W298" s="162"/>
    </row>
    <row r="299" spans="1:23">
      <c r="A299" s="228" t="s">
        <v>531</v>
      </c>
      <c r="B299" s="169"/>
      <c r="C299" s="163"/>
      <c r="D299" s="169"/>
      <c r="E299" s="169"/>
      <c r="F299" s="162"/>
      <c r="H299" s="183" t="s">
        <v>531</v>
      </c>
      <c r="I299" s="162"/>
      <c r="J299" s="163"/>
      <c r="K299" s="169"/>
      <c r="L299" s="169"/>
      <c r="M299" s="169"/>
      <c r="N299" s="162"/>
      <c r="P299" s="183" t="s">
        <v>531</v>
      </c>
      <c r="Q299" s="233"/>
      <c r="R299" s="163"/>
      <c r="S299" s="169"/>
      <c r="T299" s="169"/>
      <c r="U299" s="169"/>
      <c r="V299" s="169"/>
      <c r="W299" s="162"/>
    </row>
    <row r="300" spans="1:23">
      <c r="A300" s="228" t="s">
        <v>532</v>
      </c>
      <c r="B300" s="169"/>
      <c r="C300" s="163"/>
      <c r="D300" s="169"/>
      <c r="E300" s="169"/>
      <c r="F300" s="162"/>
      <c r="H300" s="183" t="s">
        <v>532</v>
      </c>
      <c r="I300" s="162"/>
      <c r="J300" s="163"/>
      <c r="K300" s="169"/>
      <c r="L300" s="169"/>
      <c r="M300" s="169"/>
      <c r="N300" s="162"/>
      <c r="P300" s="183" t="s">
        <v>532</v>
      </c>
      <c r="Q300" s="233"/>
      <c r="R300" s="163"/>
      <c r="S300" s="169"/>
      <c r="T300" s="169"/>
      <c r="U300" s="169"/>
      <c r="V300" s="169"/>
      <c r="W300" s="162"/>
    </row>
    <row r="301" spans="1:23">
      <c r="A301" s="228" t="s">
        <v>533</v>
      </c>
      <c r="B301" s="169"/>
      <c r="C301" s="163"/>
      <c r="D301" s="169"/>
      <c r="E301" s="169"/>
      <c r="F301" s="162"/>
      <c r="H301" s="183" t="s">
        <v>533</v>
      </c>
      <c r="I301" s="162"/>
      <c r="J301" s="163"/>
      <c r="K301" s="169"/>
      <c r="L301" s="169"/>
      <c r="M301" s="169"/>
      <c r="N301" s="162"/>
      <c r="P301" s="183" t="s">
        <v>533</v>
      </c>
      <c r="Q301" s="233"/>
      <c r="R301" s="163"/>
      <c r="S301" s="169"/>
      <c r="T301" s="169"/>
      <c r="U301" s="169"/>
      <c r="V301" s="169"/>
      <c r="W301" s="162"/>
    </row>
    <row r="302" spans="1:23">
      <c r="A302" s="228" t="s">
        <v>534</v>
      </c>
      <c r="B302" s="169"/>
      <c r="C302" s="163"/>
      <c r="D302" s="169"/>
      <c r="E302" s="169"/>
      <c r="F302" s="162"/>
      <c r="H302" s="183" t="s">
        <v>534</v>
      </c>
      <c r="I302" s="162"/>
      <c r="J302" s="163"/>
      <c r="K302" s="169"/>
      <c r="L302" s="169"/>
      <c r="M302" s="169"/>
      <c r="N302" s="162"/>
      <c r="P302" s="183" t="s">
        <v>534</v>
      </c>
      <c r="Q302" s="233"/>
      <c r="R302" s="163"/>
      <c r="S302" s="169"/>
      <c r="T302" s="169"/>
      <c r="U302" s="169"/>
      <c r="V302" s="169"/>
      <c r="W302" s="162"/>
    </row>
    <row r="303" spans="1:23">
      <c r="A303" s="228" t="s">
        <v>535</v>
      </c>
      <c r="B303" s="169"/>
      <c r="C303" s="163"/>
      <c r="D303" s="169"/>
      <c r="E303" s="169"/>
      <c r="F303" s="162"/>
      <c r="H303" s="183" t="s">
        <v>535</v>
      </c>
      <c r="I303" s="162"/>
      <c r="J303" s="163"/>
      <c r="K303" s="169"/>
      <c r="L303" s="169"/>
      <c r="M303" s="169"/>
      <c r="N303" s="162"/>
      <c r="P303" s="183" t="s">
        <v>535</v>
      </c>
      <c r="Q303" s="233"/>
      <c r="R303" s="163"/>
      <c r="S303" s="169"/>
      <c r="T303" s="169"/>
      <c r="U303" s="169"/>
      <c r="V303" s="169"/>
      <c r="W303" s="162"/>
    </row>
    <row r="304" spans="1:23">
      <c r="A304" s="228" t="s">
        <v>536</v>
      </c>
      <c r="B304" s="169"/>
      <c r="C304" s="163"/>
      <c r="D304" s="169"/>
      <c r="E304" s="169"/>
      <c r="F304" s="162"/>
      <c r="H304" s="183" t="s">
        <v>536</v>
      </c>
      <c r="I304" s="162"/>
      <c r="J304" s="163"/>
      <c r="K304" s="169"/>
      <c r="L304" s="169"/>
      <c r="M304" s="169"/>
      <c r="N304" s="162"/>
      <c r="P304" s="183" t="s">
        <v>536</v>
      </c>
      <c r="Q304" s="233"/>
      <c r="R304" s="163"/>
      <c r="S304" s="169"/>
      <c r="T304" s="169"/>
      <c r="U304" s="169"/>
      <c r="V304" s="169"/>
      <c r="W304" s="162"/>
    </row>
    <row r="305" spans="1:23">
      <c r="A305" s="228" t="s">
        <v>537</v>
      </c>
      <c r="B305" s="169"/>
      <c r="C305" s="163"/>
      <c r="D305" s="169"/>
      <c r="E305" s="169"/>
      <c r="F305" s="162"/>
      <c r="H305" s="183" t="s">
        <v>537</v>
      </c>
      <c r="I305" s="162"/>
      <c r="J305" s="163"/>
      <c r="K305" s="169"/>
      <c r="L305" s="169"/>
      <c r="M305" s="169"/>
      <c r="N305" s="162"/>
      <c r="P305" s="183" t="s">
        <v>537</v>
      </c>
      <c r="Q305" s="233"/>
      <c r="R305" s="163"/>
      <c r="S305" s="169"/>
      <c r="T305" s="169"/>
      <c r="U305" s="169"/>
      <c r="V305" s="169"/>
      <c r="W305" s="162"/>
    </row>
    <row r="306" spans="1:23">
      <c r="A306" s="228" t="s">
        <v>538</v>
      </c>
      <c r="B306" s="169"/>
      <c r="C306" s="163"/>
      <c r="D306" s="169"/>
      <c r="E306" s="169"/>
      <c r="F306" s="162"/>
      <c r="H306" s="183" t="s">
        <v>538</v>
      </c>
      <c r="I306" s="162"/>
      <c r="J306" s="163"/>
      <c r="K306" s="169"/>
      <c r="L306" s="169"/>
      <c r="M306" s="169"/>
      <c r="N306" s="162"/>
      <c r="P306" s="183" t="s">
        <v>538</v>
      </c>
      <c r="Q306" s="233"/>
      <c r="R306" s="163"/>
      <c r="S306" s="169"/>
      <c r="T306" s="169"/>
      <c r="U306" s="169"/>
      <c r="V306" s="169"/>
      <c r="W306" s="162"/>
    </row>
    <row r="307" spans="1:23">
      <c r="A307" s="228" t="s">
        <v>539</v>
      </c>
      <c r="B307" s="169"/>
      <c r="C307" s="163"/>
      <c r="D307" s="169"/>
      <c r="E307" s="169"/>
      <c r="F307" s="162"/>
      <c r="H307" s="183" t="s">
        <v>539</v>
      </c>
      <c r="I307" s="162"/>
      <c r="J307" s="163"/>
      <c r="K307" s="169"/>
      <c r="L307" s="169"/>
      <c r="M307" s="169"/>
      <c r="N307" s="162"/>
      <c r="P307" s="183" t="s">
        <v>539</v>
      </c>
      <c r="Q307" s="233"/>
      <c r="R307" s="163"/>
      <c r="S307" s="169"/>
      <c r="T307" s="169"/>
      <c r="U307" s="169"/>
      <c r="V307" s="169"/>
      <c r="W307" s="162"/>
    </row>
    <row r="308" spans="1:23">
      <c r="A308" s="157" t="s">
        <v>540</v>
      </c>
      <c r="B308" s="169"/>
      <c r="C308" s="163"/>
      <c r="D308" s="149"/>
      <c r="E308" s="169"/>
      <c r="F308" s="162"/>
      <c r="H308" s="183" t="s">
        <v>540</v>
      </c>
      <c r="I308" s="162"/>
      <c r="J308" s="163"/>
      <c r="K308" s="149"/>
      <c r="L308" s="169"/>
      <c r="M308" s="169"/>
      <c r="N308" s="162"/>
      <c r="P308" s="183" t="s">
        <v>540</v>
      </c>
      <c r="Q308" s="233"/>
      <c r="R308" s="163"/>
      <c r="S308" s="149"/>
      <c r="T308" s="169"/>
      <c r="U308" s="169"/>
      <c r="V308" s="169"/>
      <c r="W308" s="162"/>
    </row>
    <row r="309" spans="1:23">
      <c r="A309" s="158" t="s">
        <v>788</v>
      </c>
      <c r="B309" s="154" t="s">
        <v>789</v>
      </c>
      <c r="C309" s="154"/>
      <c r="D309" s="174"/>
      <c r="E309" s="154"/>
      <c r="F309" s="155">
        <v>1.2</v>
      </c>
      <c r="H309" s="153" t="s">
        <v>541</v>
      </c>
      <c r="I309" s="155"/>
      <c r="J309" s="154" t="s">
        <v>790</v>
      </c>
      <c r="K309" s="167"/>
      <c r="L309" s="154"/>
      <c r="M309" s="154"/>
      <c r="N309" s="158">
        <v>1.2</v>
      </c>
      <c r="P309" s="153" t="s">
        <v>541</v>
      </c>
      <c r="Q309" s="234"/>
      <c r="R309" s="154" t="s">
        <v>791</v>
      </c>
      <c r="S309" s="179"/>
      <c r="T309" s="154"/>
      <c r="U309" s="154"/>
      <c r="V309" s="154"/>
      <c r="W309" s="155">
        <v>1.2</v>
      </c>
    </row>
    <row r="312" spans="1:23">
      <c r="A312" s="169"/>
      <c r="B312" s="117" t="s">
        <v>792</v>
      </c>
      <c r="C312" s="169"/>
      <c r="D312" s="169"/>
      <c r="E312" s="169"/>
      <c r="H312" t="s">
        <v>792</v>
      </c>
      <c r="L312" s="169"/>
      <c r="M312" s="117"/>
      <c r="N312" s="169"/>
      <c r="O312" s="169"/>
      <c r="P312" s="169"/>
      <c r="S312" t="s">
        <v>792</v>
      </c>
      <c r="U312" s="117"/>
      <c r="V312" s="169"/>
    </row>
    <row r="313" spans="1:23">
      <c r="C313" s="148"/>
      <c r="D313" s="169" t="s">
        <v>793</v>
      </c>
      <c r="L313" s="148" t="s">
        <v>794</v>
      </c>
      <c r="M313" s="148"/>
      <c r="O313" s="117"/>
      <c r="U313" s="117"/>
    </row>
    <row r="314" spans="1:23">
      <c r="A314" s="244" t="s">
        <v>795</v>
      </c>
      <c r="B314" s="244"/>
      <c r="C314" s="244"/>
      <c r="D314" s="245"/>
      <c r="E314" s="244"/>
      <c r="F314" s="117"/>
      <c r="G314" s="244" t="s">
        <v>796</v>
      </c>
      <c r="H314" s="244"/>
      <c r="I314" s="244"/>
      <c r="J314" s="244"/>
      <c r="K314" s="245"/>
      <c r="L314" s="235"/>
      <c r="O314" s="244" t="s">
        <v>797</v>
      </c>
      <c r="P314" s="245"/>
      <c r="Q314" s="244"/>
      <c r="R314" s="244"/>
      <c r="S314" s="245"/>
      <c r="T314" s="244"/>
      <c r="U314" s="244"/>
      <c r="V314" s="244"/>
    </row>
    <row r="315" spans="1:23">
      <c r="A315" s="158" t="s">
        <v>557</v>
      </c>
      <c r="B315" s="154" t="s">
        <v>798</v>
      </c>
      <c r="C315" s="153"/>
      <c r="D315" s="154"/>
      <c r="E315" s="155"/>
      <c r="G315" s="153" t="s">
        <v>557</v>
      </c>
      <c r="H315" s="155"/>
      <c r="I315" s="154" t="s">
        <v>799</v>
      </c>
      <c r="J315" s="153"/>
      <c r="K315" s="154"/>
      <c r="L315" s="154"/>
      <c r="M315" s="155"/>
      <c r="N315" s="117"/>
      <c r="O315" s="153" t="s">
        <v>557</v>
      </c>
      <c r="P315" s="155"/>
      <c r="Q315" s="154" t="s">
        <v>799</v>
      </c>
      <c r="R315" s="153"/>
      <c r="S315" s="154"/>
      <c r="T315" s="154"/>
      <c r="U315" s="155"/>
      <c r="V315" s="155"/>
    </row>
    <row r="316" spans="1:23">
      <c r="A316" s="158" t="s">
        <v>563</v>
      </c>
      <c r="B316" s="153" t="s">
        <v>800</v>
      </c>
      <c r="C316" s="154"/>
      <c r="D316" s="154"/>
      <c r="E316" s="155">
        <v>0</v>
      </c>
      <c r="G316" s="153" t="s">
        <v>563</v>
      </c>
      <c r="H316" s="155"/>
      <c r="I316" s="154" t="s">
        <v>801</v>
      </c>
      <c r="J316" s="154"/>
      <c r="K316" s="154"/>
      <c r="L316" s="154"/>
      <c r="M316" s="155">
        <v>0</v>
      </c>
      <c r="N316" s="117"/>
      <c r="O316" s="158" t="s">
        <v>563</v>
      </c>
      <c r="P316" s="157"/>
      <c r="Q316" s="152" t="s">
        <v>802</v>
      </c>
      <c r="R316" s="169"/>
      <c r="S316" s="169"/>
      <c r="T316" s="169"/>
      <c r="U316" s="162"/>
      <c r="V316" s="162">
        <v>0</v>
      </c>
    </row>
    <row r="317" spans="1:23">
      <c r="A317" s="158" t="s">
        <v>551</v>
      </c>
      <c r="B317" s="169" t="s">
        <v>803</v>
      </c>
      <c r="C317" s="169"/>
      <c r="D317" s="169"/>
      <c r="E317" s="162">
        <v>244</v>
      </c>
      <c r="G317" s="183" t="s">
        <v>551</v>
      </c>
      <c r="H317" s="162"/>
      <c r="I317" s="169" t="s">
        <v>804</v>
      </c>
      <c r="J317" s="169"/>
      <c r="K317" s="169"/>
      <c r="L317" s="169"/>
      <c r="M317" s="162">
        <v>242</v>
      </c>
      <c r="N317" s="117"/>
      <c r="O317" s="158" t="s">
        <v>551</v>
      </c>
      <c r="P317" s="152"/>
      <c r="Q317" s="169" t="s">
        <v>805</v>
      </c>
      <c r="R317" s="169"/>
      <c r="S317" s="169"/>
      <c r="T317" s="169"/>
      <c r="U317" s="162"/>
      <c r="V317" s="162">
        <v>241</v>
      </c>
    </row>
    <row r="318" spans="1:23">
      <c r="A318" s="158" t="s">
        <v>531</v>
      </c>
      <c r="B318" s="168" t="s">
        <v>806</v>
      </c>
      <c r="C318" s="154"/>
      <c r="D318" s="154"/>
      <c r="E318" s="155">
        <v>274</v>
      </c>
      <c r="G318" s="153" t="s">
        <v>531</v>
      </c>
      <c r="H318" s="155"/>
      <c r="I318" s="229" t="s">
        <v>806</v>
      </c>
      <c r="J318" s="154"/>
      <c r="K318" s="154"/>
      <c r="L318" s="154"/>
      <c r="M318" s="155">
        <v>273</v>
      </c>
      <c r="N318" s="117"/>
      <c r="O318" s="153" t="s">
        <v>531</v>
      </c>
      <c r="P318" s="155"/>
      <c r="Q318" s="163" t="s">
        <v>806</v>
      </c>
      <c r="R318" s="169"/>
      <c r="S318" s="169"/>
      <c r="T318" s="169"/>
      <c r="U318" s="162"/>
      <c r="V318" s="162">
        <v>271</v>
      </c>
    </row>
    <row r="319" spans="1:23">
      <c r="A319" s="158" t="s">
        <v>532</v>
      </c>
      <c r="B319" s="163" t="s">
        <v>807</v>
      </c>
      <c r="C319" s="169"/>
      <c r="D319" s="169"/>
      <c r="E319" s="162">
        <v>732</v>
      </c>
      <c r="G319" s="183" t="s">
        <v>532</v>
      </c>
      <c r="H319" s="162"/>
      <c r="I319" s="163" t="s">
        <v>808</v>
      </c>
      <c r="J319" s="169"/>
      <c r="K319" s="169"/>
      <c r="L319" s="169"/>
      <c r="M319" s="162">
        <v>730</v>
      </c>
      <c r="N319" s="117"/>
      <c r="O319" s="158" t="s">
        <v>532</v>
      </c>
      <c r="P319" s="158"/>
      <c r="Q319" s="163" t="s">
        <v>808</v>
      </c>
      <c r="R319" s="169"/>
      <c r="S319" s="169"/>
      <c r="T319" s="169"/>
      <c r="U319" s="162"/>
      <c r="V319" s="162">
        <v>725</v>
      </c>
    </row>
    <row r="320" spans="1:23">
      <c r="A320" s="158" t="s">
        <v>533</v>
      </c>
      <c r="B320" s="168" t="s">
        <v>809</v>
      </c>
      <c r="C320" s="154"/>
      <c r="D320" s="154"/>
      <c r="E320" s="155">
        <v>0</v>
      </c>
      <c r="G320" s="153" t="s">
        <v>533</v>
      </c>
      <c r="H320" s="155"/>
      <c r="I320" s="229" t="s">
        <v>809</v>
      </c>
      <c r="J320" s="154"/>
      <c r="K320" s="154"/>
      <c r="L320" s="154"/>
      <c r="M320" s="155">
        <v>0</v>
      </c>
      <c r="N320" s="117"/>
      <c r="O320" s="153" t="s">
        <v>533</v>
      </c>
      <c r="P320" s="155"/>
      <c r="Q320" s="163" t="s">
        <v>809</v>
      </c>
      <c r="R320" s="169"/>
      <c r="S320" s="169"/>
      <c r="T320" s="169"/>
      <c r="U320" s="162"/>
      <c r="V320" s="162">
        <v>0</v>
      </c>
    </row>
    <row r="321" spans="1:22">
      <c r="A321" s="158" t="s">
        <v>534</v>
      </c>
      <c r="B321" s="163" t="s">
        <v>810</v>
      </c>
      <c r="C321" s="169"/>
      <c r="D321" s="169"/>
      <c r="E321" s="162">
        <v>324</v>
      </c>
      <c r="G321" s="183" t="s">
        <v>534</v>
      </c>
      <c r="H321" s="162"/>
      <c r="I321" s="163" t="s">
        <v>810</v>
      </c>
      <c r="J321" s="169"/>
      <c r="K321" s="169"/>
      <c r="L321" s="169"/>
      <c r="M321" s="162">
        <v>323</v>
      </c>
      <c r="N321" s="117"/>
      <c r="O321" s="153" t="s">
        <v>534</v>
      </c>
      <c r="P321" s="162"/>
      <c r="Q321" s="163" t="s">
        <v>810</v>
      </c>
      <c r="R321" s="169"/>
      <c r="S321" s="169"/>
      <c r="T321" s="169"/>
      <c r="U321" s="162"/>
      <c r="V321" s="162">
        <v>320</v>
      </c>
    </row>
    <row r="322" spans="1:22">
      <c r="A322" s="158" t="s">
        <v>535</v>
      </c>
      <c r="B322" s="168" t="s">
        <v>811</v>
      </c>
      <c r="C322" s="154"/>
      <c r="D322" s="154"/>
      <c r="E322" s="155">
        <v>226</v>
      </c>
      <c r="G322" s="153" t="s">
        <v>535</v>
      </c>
      <c r="H322" s="155"/>
      <c r="I322" s="229" t="s">
        <v>812</v>
      </c>
      <c r="J322" s="154"/>
      <c r="K322" s="154"/>
      <c r="L322" s="154"/>
      <c r="M322" s="155">
        <v>225</v>
      </c>
      <c r="N322" s="117"/>
      <c r="O322" s="158" t="s">
        <v>535</v>
      </c>
      <c r="P322" s="158"/>
      <c r="Q322" s="163" t="s">
        <v>812</v>
      </c>
      <c r="R322" s="169"/>
      <c r="S322" s="169"/>
      <c r="T322" s="169"/>
      <c r="U322" s="162"/>
      <c r="V322" s="162">
        <v>222</v>
      </c>
    </row>
    <row r="323" spans="1:22">
      <c r="A323" s="158" t="s">
        <v>536</v>
      </c>
      <c r="B323" s="163" t="s">
        <v>813</v>
      </c>
      <c r="C323" s="169"/>
      <c r="D323" s="169"/>
      <c r="E323" s="162">
        <v>618</v>
      </c>
      <c r="G323" s="183" t="s">
        <v>536</v>
      </c>
      <c r="H323" s="162"/>
      <c r="I323" s="163" t="s">
        <v>814</v>
      </c>
      <c r="J323" s="169"/>
      <c r="K323" s="169"/>
      <c r="L323" s="169"/>
      <c r="M323" s="162">
        <v>614</v>
      </c>
      <c r="N323" s="117"/>
      <c r="O323" s="158" t="s">
        <v>536</v>
      </c>
      <c r="P323" s="158"/>
      <c r="Q323" s="163" t="s">
        <v>814</v>
      </c>
      <c r="R323" s="169"/>
      <c r="S323" s="169"/>
      <c r="T323" s="169"/>
      <c r="U323" s="162"/>
      <c r="V323" s="162">
        <v>609</v>
      </c>
    </row>
    <row r="324" spans="1:22">
      <c r="A324" s="158" t="s">
        <v>537</v>
      </c>
      <c r="B324" s="168" t="s">
        <v>815</v>
      </c>
      <c r="C324" s="154"/>
      <c r="D324" s="154"/>
      <c r="E324" s="155">
        <v>356</v>
      </c>
      <c r="G324" s="153" t="s">
        <v>537</v>
      </c>
      <c r="H324" s="155"/>
      <c r="I324" s="229" t="s">
        <v>815</v>
      </c>
      <c r="J324" s="154"/>
      <c r="K324" s="154"/>
      <c r="L324" s="154"/>
      <c r="M324" s="155">
        <v>354</v>
      </c>
      <c r="N324" s="117"/>
      <c r="O324" s="158" t="s">
        <v>537</v>
      </c>
      <c r="P324" s="158"/>
      <c r="Q324" s="163" t="s">
        <v>816</v>
      </c>
      <c r="R324" s="169"/>
      <c r="S324" s="169"/>
      <c r="T324" s="169"/>
      <c r="U324" s="162"/>
      <c r="V324" s="162">
        <v>352</v>
      </c>
    </row>
    <row r="325" spans="1:22">
      <c r="A325" s="158" t="s">
        <v>538</v>
      </c>
      <c r="B325" s="168" t="s">
        <v>817</v>
      </c>
      <c r="C325" s="154"/>
      <c r="D325" s="154"/>
      <c r="E325" s="155">
        <v>412</v>
      </c>
      <c r="G325" s="183" t="s">
        <v>538</v>
      </c>
      <c r="H325" s="162"/>
      <c r="I325" s="163" t="s">
        <v>817</v>
      </c>
      <c r="J325" s="169"/>
      <c r="K325" s="169"/>
      <c r="L325" s="169"/>
      <c r="M325" s="162">
        <v>410</v>
      </c>
      <c r="N325" s="117"/>
      <c r="O325" s="158" t="s">
        <v>538</v>
      </c>
      <c r="P325" s="158"/>
      <c r="Q325" s="163" t="s">
        <v>818</v>
      </c>
      <c r="R325" s="169"/>
      <c r="S325" s="169"/>
      <c r="T325" s="169"/>
      <c r="U325" s="162"/>
      <c r="V325" s="162">
        <v>407</v>
      </c>
    </row>
    <row r="326" spans="1:22">
      <c r="A326" s="158" t="s">
        <v>539</v>
      </c>
      <c r="B326" s="170" t="s">
        <v>819</v>
      </c>
      <c r="C326" s="149"/>
      <c r="D326" s="149"/>
      <c r="E326" s="161">
        <v>214</v>
      </c>
      <c r="G326" s="153" t="s">
        <v>539</v>
      </c>
      <c r="H326" s="155"/>
      <c r="I326" s="229" t="s">
        <v>820</v>
      </c>
      <c r="J326" s="154"/>
      <c r="K326" s="154"/>
      <c r="L326" s="154"/>
      <c r="M326" s="155">
        <v>214</v>
      </c>
      <c r="N326" s="117"/>
      <c r="O326" s="158" t="s">
        <v>539</v>
      </c>
      <c r="P326" s="152"/>
      <c r="Q326" s="163" t="s">
        <v>821</v>
      </c>
      <c r="R326" s="169"/>
      <c r="S326" s="169"/>
      <c r="T326" s="169"/>
      <c r="U326" s="162"/>
      <c r="V326" s="162">
        <v>212</v>
      </c>
    </row>
    <row r="327" spans="1:22">
      <c r="A327" s="158" t="s">
        <v>540</v>
      </c>
      <c r="B327" s="163" t="s">
        <v>822</v>
      </c>
      <c r="C327" s="149"/>
      <c r="D327" s="169"/>
      <c r="E327" s="162">
        <v>710</v>
      </c>
      <c r="G327" s="183" t="s">
        <v>540</v>
      </c>
      <c r="H327" s="162"/>
      <c r="I327" s="163" t="s">
        <v>823</v>
      </c>
      <c r="J327" s="149"/>
      <c r="K327" s="169"/>
      <c r="L327" s="169"/>
      <c r="M327" s="162">
        <v>705</v>
      </c>
      <c r="N327" s="117"/>
      <c r="O327" s="153" t="s">
        <v>540</v>
      </c>
      <c r="P327" s="155"/>
      <c r="Q327" s="163" t="s">
        <v>823</v>
      </c>
      <c r="R327" s="149"/>
      <c r="S327" s="169"/>
      <c r="T327" s="169"/>
      <c r="U327" s="162"/>
      <c r="V327" s="162">
        <v>701</v>
      </c>
    </row>
    <row r="328" spans="1:22">
      <c r="A328" s="158" t="s">
        <v>541</v>
      </c>
      <c r="B328" s="154"/>
      <c r="C328" s="174"/>
      <c r="D328" s="154"/>
      <c r="E328" s="155">
        <f>SUM(E316:E327)</f>
        <v>4110</v>
      </c>
      <c r="G328" s="153" t="s">
        <v>541</v>
      </c>
      <c r="H328" s="155"/>
      <c r="I328" s="154"/>
      <c r="J328" s="174"/>
      <c r="K328" s="154"/>
      <c r="L328" s="154"/>
      <c r="M328" s="155">
        <f>SUM(M317:M327)</f>
        <v>4090</v>
      </c>
      <c r="N328" s="117"/>
      <c r="O328" s="153" t="s">
        <v>541</v>
      </c>
      <c r="P328" s="155"/>
      <c r="Q328" s="154"/>
      <c r="R328" s="174"/>
      <c r="S328" s="154"/>
      <c r="T328" s="154"/>
      <c r="U328" s="155"/>
      <c r="V328" s="155">
        <f>SUM(V317:V327)</f>
        <v>4060</v>
      </c>
    </row>
  </sheetData>
  <mergeCells count="20">
    <mergeCell ref="A314:E314"/>
    <mergeCell ref="G314:K314"/>
    <mergeCell ref="O314:V314"/>
    <mergeCell ref="A275:F275"/>
    <mergeCell ref="H275:N275"/>
    <mergeCell ref="P275:W275"/>
    <mergeCell ref="H276:I276"/>
    <mergeCell ref="P276:Q276"/>
    <mergeCell ref="H292:L292"/>
    <mergeCell ref="A295:F295"/>
    <mergeCell ref="H295:N295"/>
    <mergeCell ref="P295:W295"/>
    <mergeCell ref="H296:I296"/>
    <mergeCell ref="P296:Q296"/>
    <mergeCell ref="F273:O273"/>
    <mergeCell ref="A7:R7"/>
    <mergeCell ref="A8:R8"/>
    <mergeCell ref="D11:F11"/>
    <mergeCell ref="K157:L157"/>
    <mergeCell ref="A158:L158"/>
  </mergeCells>
  <pageMargins left="0" right="0" top="0" bottom="0" header="0.31496062992125984" footer="0.31496062992125984"/>
  <pageSetup paperSize="9"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Лариса</cp:lastModifiedBy>
  <cp:lastPrinted>2014-12-26T07:21:37Z</cp:lastPrinted>
  <dcterms:created xsi:type="dcterms:W3CDTF">2014-12-26T01:06:49Z</dcterms:created>
  <dcterms:modified xsi:type="dcterms:W3CDTF">2015-01-12T03:54:13Z</dcterms:modified>
</cp:coreProperties>
</file>